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lfbbad.sharepoint.com/sites/Commun/Documents partages/LFBB_COMPETITIONS/COMP_TOURNOIS (EN PARTAGE AVEC LA CELLULE ARBITRAGE)/Formations/"/>
    </mc:Choice>
  </mc:AlternateContent>
  <xr:revisionPtr revIDLastSave="361" documentId="13_ncr:1_{F893F637-3E5A-4310-9A75-12F14036F518}" xr6:coauthVersionLast="47" xr6:coauthVersionMax="47" xr10:uidLastSave="{7308CE07-9E86-4F50-9A53-FA709B32ED64}"/>
  <bookViews>
    <workbookView xWindow="-28920" yWindow="-120" windowWidth="29040" windowHeight="15720" xr2:uid="{A93C4580-303B-4F3D-BBAA-006EF48D0301}"/>
  </bookViews>
  <sheets>
    <sheet name="Infos tournois" sheetId="12" r:id="rId1"/>
    <sheet name="Nbre de match (1) - A vérifier" sheetId="17" r:id="rId2"/>
    <sheet name="Nbre match (2)" sheetId="16" r:id="rId3"/>
    <sheet name="Nbre match (détails)" sheetId="18" r:id="rId4"/>
    <sheet name="Liste déroulante" sheetId="6" state="hidden" r:id="rId5"/>
    <sheet name="Avant" sheetId="5" r:id="rId6"/>
    <sheet name="Pendant" sheetId="9" r:id="rId7"/>
    <sheet name="Après" sheetId="10" r:id="rId8"/>
    <sheet name="Exemple comm joueurs" sheetId="15" r:id="rId9"/>
    <sheet name="Nombre de matches" sheetId="8" state="hidden" r:id="rId10"/>
  </sheets>
  <definedNames>
    <definedName name="_xlnm._FilterDatabase" localSheetId="7" hidden="1">Après!$A$1:$I$1</definedName>
    <definedName name="_xlnm._FilterDatabase" localSheetId="5" hidden="1">Avant!$A$1:$O$1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16" l="1"/>
  <c r="B30" i="16"/>
  <c r="L68" i="17"/>
  <c r="K68" i="17"/>
  <c r="J68" i="17"/>
  <c r="L67" i="17"/>
  <c r="K67" i="17"/>
  <c r="J67" i="17"/>
  <c r="L66" i="17"/>
  <c r="K66" i="17"/>
  <c r="J66" i="17"/>
  <c r="L65" i="17"/>
  <c r="K65" i="17"/>
  <c r="J65" i="17"/>
  <c r="L64" i="17"/>
  <c r="K64" i="17"/>
  <c r="J64" i="17"/>
  <c r="L63" i="17"/>
  <c r="K63" i="17"/>
  <c r="J63" i="17"/>
  <c r="L62" i="17"/>
  <c r="K62" i="17"/>
  <c r="J62" i="17"/>
  <c r="L61" i="17"/>
  <c r="K61" i="17"/>
  <c r="J61" i="17"/>
  <c r="L60" i="17"/>
  <c r="K60" i="17"/>
  <c r="J60" i="17"/>
  <c r="L59" i="17"/>
  <c r="K59" i="17"/>
  <c r="J59" i="17"/>
  <c r="L58" i="17"/>
  <c r="K58" i="17"/>
  <c r="J58" i="17"/>
  <c r="L57" i="17"/>
  <c r="K57" i="17"/>
  <c r="J57" i="17"/>
  <c r="L56" i="17"/>
  <c r="K56" i="17"/>
  <c r="J56" i="17"/>
  <c r="L55" i="17"/>
  <c r="K55" i="17"/>
  <c r="J55" i="17"/>
  <c r="L54" i="17"/>
  <c r="K54" i="17"/>
  <c r="J54" i="17"/>
  <c r="L53" i="17"/>
  <c r="K53" i="17"/>
  <c r="J53" i="17"/>
  <c r="L52" i="17"/>
  <c r="K52" i="17"/>
  <c r="J52" i="17"/>
  <c r="L51" i="17"/>
  <c r="K51" i="17"/>
  <c r="J51" i="17"/>
  <c r="L50" i="17"/>
  <c r="K50" i="17"/>
  <c r="J50" i="17"/>
  <c r="L49" i="17"/>
  <c r="K49" i="17"/>
  <c r="J49" i="17"/>
  <c r="L48" i="17"/>
  <c r="K48" i="17"/>
  <c r="J48" i="17"/>
  <c r="L47" i="17"/>
  <c r="K47" i="17"/>
  <c r="J47" i="17"/>
  <c r="L46" i="17"/>
  <c r="K46" i="17"/>
  <c r="J46" i="17"/>
  <c r="L45" i="17"/>
  <c r="K45" i="17"/>
  <c r="J45" i="17"/>
  <c r="L44" i="17"/>
  <c r="K44" i="17"/>
  <c r="J44" i="17"/>
  <c r="L43" i="17"/>
  <c r="K43" i="17"/>
  <c r="J43" i="17"/>
  <c r="L42" i="17"/>
  <c r="K42" i="17"/>
  <c r="J42" i="17"/>
  <c r="L41" i="17"/>
  <c r="K41" i="17"/>
  <c r="J41" i="17"/>
  <c r="L40" i="17"/>
  <c r="K40" i="17"/>
  <c r="J40" i="17"/>
  <c r="L39" i="17"/>
  <c r="K39" i="17"/>
  <c r="J39" i="17"/>
  <c r="L38" i="17"/>
  <c r="K38" i="17"/>
  <c r="J38" i="17"/>
  <c r="L37" i="17"/>
  <c r="K37" i="17"/>
  <c r="J37" i="17"/>
  <c r="L36" i="17"/>
  <c r="K36" i="17"/>
  <c r="J36" i="17"/>
  <c r="L35" i="17"/>
  <c r="K35" i="17"/>
  <c r="J35" i="17"/>
  <c r="L34" i="17"/>
  <c r="K34" i="17"/>
  <c r="J34" i="17"/>
  <c r="L33" i="17"/>
  <c r="K33" i="17"/>
  <c r="J33" i="17"/>
  <c r="L32" i="17"/>
  <c r="K32" i="17"/>
  <c r="J32" i="17"/>
  <c r="L31" i="17"/>
  <c r="K31" i="17"/>
  <c r="J31" i="17"/>
  <c r="L30" i="17"/>
  <c r="K30" i="17"/>
  <c r="J30" i="17"/>
  <c r="L29" i="17"/>
  <c r="K29" i="17"/>
  <c r="J29" i="17"/>
  <c r="L28" i="17"/>
  <c r="K28" i="17"/>
  <c r="J28" i="17"/>
  <c r="L27" i="17"/>
  <c r="K27" i="17"/>
  <c r="J27" i="17"/>
  <c r="L26" i="17"/>
  <c r="K26" i="17"/>
  <c r="J26" i="17"/>
  <c r="L25" i="17"/>
  <c r="K25" i="17"/>
  <c r="J25" i="17"/>
  <c r="L24" i="17"/>
  <c r="K24" i="17"/>
  <c r="J24" i="17"/>
  <c r="L23" i="17"/>
  <c r="K23" i="17"/>
  <c r="J23" i="17"/>
  <c r="L22" i="17"/>
  <c r="K22" i="17"/>
  <c r="J22" i="17"/>
  <c r="L21" i="17"/>
  <c r="K21" i="17"/>
  <c r="J21" i="17"/>
  <c r="L20" i="17"/>
  <c r="K20" i="17"/>
  <c r="J20" i="17"/>
  <c r="L19" i="17"/>
  <c r="K19" i="17"/>
  <c r="J19" i="17"/>
  <c r="L18" i="17"/>
  <c r="K18" i="17"/>
  <c r="J18" i="17"/>
  <c r="L17" i="17"/>
  <c r="K17" i="17"/>
  <c r="J17" i="17"/>
  <c r="L16" i="17"/>
  <c r="K16" i="17"/>
  <c r="J16" i="17"/>
  <c r="L15" i="17"/>
  <c r="K15" i="17"/>
  <c r="J15" i="17"/>
  <c r="L14" i="17"/>
  <c r="K14" i="17"/>
  <c r="J14" i="17"/>
  <c r="L13" i="17"/>
  <c r="K13" i="17"/>
  <c r="J13" i="17"/>
  <c r="L12" i="17"/>
  <c r="K12" i="17"/>
  <c r="J12" i="17"/>
  <c r="L11" i="17"/>
  <c r="K11" i="17"/>
  <c r="J11" i="17"/>
  <c r="L10" i="17"/>
  <c r="J10" i="17"/>
  <c r="K10" i="17" s="1"/>
  <c r="J9" i="17"/>
  <c r="L9" i="17" s="1"/>
  <c r="G5" i="17"/>
  <c r="D5" i="17"/>
  <c r="K9" i="17" l="1"/>
  <c r="K8" i="17" s="1"/>
  <c r="L8" i="17"/>
  <c r="D31" i="16" l="1"/>
  <c r="B31" i="16"/>
  <c r="E31" i="16" s="1"/>
  <c r="B25" i="16"/>
  <c r="B24" i="16"/>
  <c r="B23" i="16"/>
  <c r="B22" i="16"/>
  <c r="B21" i="16"/>
  <c r="B20" i="16"/>
  <c r="D19" i="16"/>
  <c r="B19" i="16"/>
  <c r="D18" i="16"/>
  <c r="B18" i="16"/>
  <c r="D17" i="16"/>
  <c r="B17" i="16"/>
  <c r="D16" i="16"/>
  <c r="B16" i="16"/>
  <c r="D15" i="16"/>
  <c r="B15" i="16"/>
  <c r="D14" i="16"/>
  <c r="B14" i="16"/>
  <c r="D13" i="16"/>
  <c r="B13" i="16"/>
  <c r="D12" i="16"/>
  <c r="B12" i="16"/>
  <c r="D11" i="16"/>
  <c r="B11" i="16"/>
  <c r="D10" i="16"/>
  <c r="B10" i="16"/>
  <c r="D9" i="16"/>
  <c r="B9" i="16"/>
  <c r="D8" i="16"/>
  <c r="B8" i="16"/>
  <c r="D7" i="16"/>
  <c r="B7" i="16"/>
  <c r="D6" i="16"/>
  <c r="B6" i="16"/>
  <c r="D5" i="16"/>
  <c r="C5" i="16"/>
  <c r="C6" i="16" s="1"/>
  <c r="C7" i="16" s="1"/>
  <c r="C8" i="16" s="1"/>
  <c r="C9" i="16" s="1"/>
  <c r="C10" i="16" s="1"/>
  <c r="C11" i="16" s="1"/>
  <c r="C12" i="16" s="1"/>
  <c r="C13" i="16" s="1"/>
  <c r="C14" i="16" s="1"/>
  <c r="C15" i="16" s="1"/>
  <c r="C16" i="16" s="1"/>
  <c r="C17" i="16" s="1"/>
  <c r="C18" i="16" s="1"/>
  <c r="C19" i="16" s="1"/>
  <c r="B5" i="16"/>
  <c r="D4" i="16"/>
  <c r="C4" i="16"/>
  <c r="B4" i="16"/>
  <c r="A4" i="16"/>
  <c r="A5" i="16" s="1"/>
  <c r="A6" i="16" s="1"/>
  <c r="A7" i="16" s="1"/>
  <c r="A8" i="16" s="1"/>
  <c r="A9" i="16" s="1"/>
  <c r="A10" i="16" s="1"/>
  <c r="A11" i="16" s="1"/>
  <c r="A12" i="16" s="1"/>
  <c r="A13" i="16" s="1"/>
  <c r="A14" i="16" s="1"/>
  <c r="A15" i="16" s="1"/>
  <c r="A16" i="16" s="1"/>
  <c r="A17" i="16" s="1"/>
  <c r="A18" i="16" s="1"/>
  <c r="A19" i="16" s="1"/>
  <c r="A20" i="16" s="1"/>
  <c r="A21" i="16" s="1"/>
  <c r="A22" i="16" s="1"/>
  <c r="A23" i="16" s="1"/>
  <c r="A24" i="16" s="1"/>
  <c r="A25" i="16" s="1"/>
  <c r="A26" i="16" s="1"/>
  <c r="A27" i="16" s="1"/>
  <c r="A28" i="16" s="1"/>
  <c r="D3" i="16"/>
  <c r="B3" i="16"/>
  <c r="E39" i="5"/>
  <c r="E38" i="5"/>
  <c r="E37" i="5"/>
  <c r="D4" i="10"/>
  <c r="E50" i="5"/>
  <c r="E49" i="5"/>
  <c r="E48" i="5"/>
  <c r="E42" i="5"/>
  <c r="E41" i="5"/>
  <c r="E36" i="5"/>
  <c r="E35" i="5"/>
  <c r="E32" i="5"/>
  <c r="E28" i="5"/>
  <c r="E27" i="5"/>
  <c r="E25" i="5"/>
  <c r="E19" i="5"/>
  <c r="E18" i="5"/>
  <c r="E17" i="5"/>
  <c r="E15" i="5"/>
  <c r="E14" i="5"/>
  <c r="E13" i="5"/>
  <c r="E12" i="5"/>
  <c r="E11" i="5"/>
  <c r="E10" i="5"/>
  <c r="E8" i="5"/>
  <c r="E7" i="5"/>
  <c r="E9" i="5"/>
  <c r="D11" i="9"/>
  <c r="D12" i="9"/>
  <c r="D10" i="9"/>
  <c r="D9" i="9"/>
  <c r="D8" i="9"/>
  <c r="D7" i="9"/>
  <c r="D6" i="9"/>
  <c r="D5" i="9"/>
  <c r="D4" i="9"/>
  <c r="D3" i="9"/>
  <c r="D2" i="9"/>
  <c r="D6" i="10"/>
  <c r="D5" i="10"/>
  <c r="D3" i="10"/>
  <c r="D2" i="10"/>
  <c r="E30"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Michaël Petre</author>
  </authors>
  <commentList>
    <comment ref="N13" authorId="0" shapeId="0" xr:uid="{B416C92B-8079-47A6-89B4-3A9D8001ACBB}">
      <text>
        <r>
          <rPr>
            <sz val="9"/>
            <color indexed="81"/>
            <rFont val="Tahoma"/>
            <family val="2"/>
          </rPr>
          <t xml:space="preserve">102 LFBB 1 : Non respect du délai de soumettre son projet de
règlements particuliers
109 FBB 3 : Absence d’approbation de l’invitation par le JugeArbitre
</t>
        </r>
      </text>
    </comment>
    <comment ref="N14" authorId="0" shapeId="0" xr:uid="{127C6933-2E98-4086-9524-C5CF34C65B87}">
      <text>
        <r>
          <rPr>
            <sz val="9"/>
            <color indexed="81"/>
            <rFont val="Tahoma"/>
            <family val="2"/>
          </rPr>
          <t>109 FBB 3 : Absence de prise en compte des remarques de la LIGUE sur l’invitation relatives à un règlement</t>
        </r>
      </text>
    </comment>
    <comment ref="N16" authorId="0" shapeId="0" xr:uid="{80E204C4-706F-45E2-A4AB-2FBBF8B20885}">
      <text>
        <r>
          <rPr>
            <sz val="9"/>
            <color indexed="81"/>
            <rFont val="Tahoma"/>
            <family val="2"/>
          </rPr>
          <t>109 LFBB 2 : Absence d’insertion de l’invitation approuvée dans le fichier TP
109 LFBB 3 : Publication d’une invitation non validée Amende de 50 points</t>
        </r>
      </text>
    </comment>
    <comment ref="N18" authorId="0" shapeId="0" xr:uid="{5C6B481F-DB3B-4F4B-8296-B12EA905270A}">
      <text>
        <r>
          <rPr>
            <sz val="9"/>
            <color indexed="81"/>
            <rFont val="Tahoma"/>
            <family val="2"/>
          </rPr>
          <t>112 FBB 2 &amp; LFBB 1 b : Non respect des délais pour l’ouverture des
inscriptions</t>
        </r>
      </text>
    </comment>
  </commentList>
</comments>
</file>

<file path=xl/sharedStrings.xml><?xml version="1.0" encoding="utf-8"?>
<sst xmlns="http://schemas.openxmlformats.org/spreadsheetml/2006/main" count="1078" uniqueCount="477">
  <si>
    <t>N°</t>
  </si>
  <si>
    <t>Deadline</t>
  </si>
  <si>
    <t>En ordre</t>
  </si>
  <si>
    <t>Remarque(s) / plateforme</t>
  </si>
  <si>
    <t>Demande d'organisation</t>
  </si>
  <si>
    <r>
      <t>Du 15/01 au 28/02 (</t>
    </r>
    <r>
      <rPr>
        <b/>
        <sz val="11"/>
        <color theme="1"/>
        <rFont val="Calibri"/>
        <family val="2"/>
        <scheme val="minor"/>
      </rPr>
      <t>saison précédente</t>
    </r>
    <r>
      <rPr>
        <sz val="11"/>
        <color theme="1"/>
        <rFont val="Calibri"/>
        <family val="2"/>
        <scheme val="minor"/>
      </rPr>
      <t>)</t>
    </r>
  </si>
  <si>
    <t>Non</t>
  </si>
  <si>
    <t>Sur Tournament Software</t>
  </si>
  <si>
    <t>Encodage des résultats</t>
  </si>
  <si>
    <t>Règlement du tournoi</t>
  </si>
  <si>
    <t>Demande de prêt (tapis…)</t>
  </si>
  <si>
    <r>
      <t xml:space="preserve">Informations disponibles sur le site de la LFBB
</t>
    </r>
    <r>
      <rPr>
        <sz val="11"/>
        <rFont val="Calibri"/>
        <family val="2"/>
        <scheme val="minor"/>
      </rPr>
      <t>(Tournoi =&gt; Demande de prêt des tapis synthétiques auprès de l'ADEPS)</t>
    </r>
  </si>
  <si>
    <t>Achat licence Badminton Tournament Planner</t>
  </si>
  <si>
    <t>Avant ouverture inscriptions</t>
  </si>
  <si>
    <t>Création du fichier TP</t>
  </si>
  <si>
    <t>Programme "Badminton Tournament Planner" ou Gestion de tournois Badminton</t>
  </si>
  <si>
    <t>Communication</t>
  </si>
  <si>
    <t>Groupes Facebook (LFBB - Tournois officiels, groupes provinciaux, page du club, partage via les membres du clubs,…), email club,…</t>
  </si>
  <si>
    <t>Inscriptions</t>
  </si>
  <si>
    <t>Clôture inscriptions / désinscriptions</t>
  </si>
  <si>
    <t>Tête de série</t>
  </si>
  <si>
    <t>Tirage au sort</t>
  </si>
  <si>
    <t>J-9 ou J-10</t>
  </si>
  <si>
    <t>Horaire</t>
  </si>
  <si>
    <t>Remplacement</t>
  </si>
  <si>
    <t>Contrôle anti-dopage</t>
  </si>
  <si>
    <t>Ok</t>
  </si>
  <si>
    <t>En cours</t>
  </si>
  <si>
    <t>Juge-arbitre</t>
  </si>
  <si>
    <t>Secrétaire de tournoi</t>
  </si>
  <si>
    <t>Responsable compétitions LFBB</t>
  </si>
  <si>
    <t>X</t>
  </si>
  <si>
    <t>Accord</t>
  </si>
  <si>
    <t>Explication</t>
  </si>
  <si>
    <t>Demande</t>
  </si>
  <si>
    <t>Validation</t>
  </si>
  <si>
    <t>Systèmes pour 3 Joueurs</t>
  </si>
  <si>
    <t>Groupe, deux matchs contre les deux adversaires.</t>
  </si>
  <si>
    <t>Chaque Le joueur a 4 jeux. Total de 6 Jeux. 6 Temps Machines à sous.</t>
  </si>
  <si>
    <t>Systèmes pour 4 Joueurs</t>
  </si>
  <si>
    <t>Groupe</t>
  </si>
  <si>
    <t>Chaque Le joueur a 3 jeux. Total de 6 Jeux. 3 Temps Machines à sous.</t>
  </si>
  <si>
    <t>Systèmes pour 5 Joueurs</t>
  </si>
  <si>
    <t>Chaque Le joueur a 4 jeux. Total de dix Jeux. 5 Temps Machines à sous.</t>
  </si>
  <si>
    <t>Systèmes pour 6 joueurs</t>
  </si>
  <si>
    <t>6A Deux Groupes de 3, alors 1:1, 2:2, 3:3</t>
  </si>
  <si>
    <t>6B Deux Groupes de 3, puis KO 1-4 et Playoffs pour 5-6 6C Un Groupe</t>
  </si>
  <si>
    <t>Système</t>
  </si>
  <si>
    <t>Préféré</t>
  </si>
  <si>
    <t>N° Joueurs</t>
  </si>
  <si>
    <t>3 Jeux</t>
  </si>
  <si>
    <t>4 Jeux</t>
  </si>
  <si>
    <t>5 Jeux</t>
  </si>
  <si>
    <t>6 Jeux</t>
  </si>
  <si>
    <t>Total</t>
  </si>
  <si>
    <t>Jeux</t>
  </si>
  <si>
    <t>Temps Machines à sous</t>
  </si>
  <si>
    <t>6A</t>
  </si>
  <si>
    <t>6B</t>
  </si>
  <si>
    <t>6C</t>
  </si>
  <si>
    <t>*</t>
  </si>
  <si>
    <t>Systèmes pour 7 Joueurs</t>
  </si>
  <si>
    <t>7A Deux Groupes de 3&amp;4, alors 1:1, 2:2, 3:3</t>
  </si>
  <si>
    <t>7B Deux groupes de 3&amp;4, puis KO 1-4 et Groupe pour 5-7</t>
  </si>
  <si>
    <t>7C Deux groupes de 3&amp;4, alors Groupe 1-4 et Groupe pour 5-7</t>
  </si>
  <si>
    <t>Dans les systèmes 7B et 7C, le groupe B#3 et le groupe B#4 se sont affrontés dans le groupe B. Soit ils peuvent jouer chaque encore un autre dans le Groupe 5-7 ou la résultat pour leur jeu dans le première phase est entré deux fois.</t>
  </si>
  <si>
    <t>Dans Système 7C résultats A#1vA#2, B#1vB#2, A#3vA#4 et B#3vB#4 dans le d'abord phase sont entré deux fois.</t>
  </si>
  <si>
    <t>La différence entre les systèmes 7B et 7C est que 7C garantit qu'aucun joueur ne joue l'un contre l'autre. deux fois et que 7B garantit une finale avec un vainqueur et un finaliste. Si A1vB1 est programmé comme dernier match de 7C, ensuite ceci décidera toujours le gagnant de le groupe.</t>
  </si>
  <si>
    <t>7A</t>
  </si>
  <si>
    <t>7B</t>
  </si>
  <si>
    <t>15 ou 16</t>
  </si>
  <si>
    <t>5 ou 6</t>
  </si>
  <si>
    <t>7C</t>
  </si>
  <si>
    <t>Systèmes pour 8 Joueurs</t>
  </si>
  <si>
    <t>8A Monrad</t>
  </si>
  <si>
    <t>8B Deux groupes de 4, puis 1:1, 2:2, 3:3, 4:4 8C Deux groupes de 4, alors KO 1-4 et 5-8</t>
  </si>
  <si>
    <t>8D Deux Groupes de 4, alors Groupe 1-4 et 5-8</t>
  </si>
  <si>
    <t>Dans Système 8D résultats A#1vA#2, B#1vB#2, A#3vA#4 et B#3vB#4 dans le d'abord phase sont entrés deux fois.</t>
  </si>
  <si>
    <t>La différence entre les systèmes 8C et 8D est que 8D garantit qu'aucun joueur ne joue l'un contre l'autre. deux fois et que 8C garantit une finale avec un vainqueur et un finaliste. Si A1vB1 est programmé comme dernier match de 8D, ensuite ceci décidera toujours le gagnant de le groupe.</t>
  </si>
  <si>
    <t>4 jeux</t>
  </si>
  <si>
    <t>8A</t>
  </si>
  <si>
    <t>8B</t>
  </si>
  <si>
    <t>8C</t>
  </si>
  <si>
    <t>8D</t>
  </si>
  <si>
    <t>Systèmes pour 9 Joueurs</t>
  </si>
  <si>
    <t>9A Deux Groupes de 4&amp;5, alors 1:1, 2:2, 3:3, 4:4</t>
  </si>
  <si>
    <t>Le groupe de 5 en 9A peut être programmé, pour que tous les joueurs aient 2 matchs, vendredi, 2 matchs samedi. Cela peut être se déroule comme suit : vendredi (1v5 &amp; 2v4) puis (1v3 &amp; 4v5) puis (2v3). Samedi (1v4) puis (1v2 &amp; 3v5) puis (2v5 &amp; 3v4).</t>
  </si>
  <si>
    <t>9B Trois groupes de 3, puis trois Groupes 1-3, 4-6, 7-9</t>
  </si>
  <si>
    <t>9A</t>
  </si>
  <si>
    <t>9B</t>
  </si>
  <si>
    <t>Systèmes pour dix Joueurs</t>
  </si>
  <si>
    <t>10A Quatre groupes de 2,2,3,3, puis KO 1-4, KO 5-8 plus Playoffs pour 9-10 10B Quatre Groupes de 2,2,3,3, alors KO 1-8 plus Éliminatoires pour 9-10</t>
  </si>
  <si>
    <t>10C Deux groupes de 5, alors 1:1, 2:2, 3:3, 4:4, 5-5</t>
  </si>
  <si>
    <t>Les groupes de 5 en 10C peuvent être programmés, pour que tous les joueurs aient 2 matchs, vendredi, 2 matchs samedi. Ceci peut se déroulera comme suit : vendredi (1v5 &amp; 2v4) puis (1v3 &amp; 4v5) puis (2v3). Samedi (1v4) puis (1v2 &amp; 3v5) puis (2v5 &amp; 3v4).</t>
  </si>
  <si>
    <t>10A</t>
  </si>
  <si>
    <t>10B</t>
  </si>
  <si>
    <t>10C</t>
  </si>
  <si>
    <t>dix</t>
  </si>
  <si>
    <t>Systèmes pour 11 Joueurs</t>
  </si>
  <si>
    <t>11A Quatre groupes de 2,3,3,3, puis KO 1-4, KO 5-8 plus groupe pour 9-11 11B Quatre groupes de 2,3,3,3, alors KO 1-8 et plus Groupe pour 9-11</t>
  </si>
  <si>
    <t>11C Trois Des groupes de 3,4,4, alors trois Groupes 1-3, 4-6, 7-9 plus Éliminatoires pour 10-11</t>
  </si>
  <si>
    <t>11A</t>
  </si>
  <si>
    <t>11B</t>
  </si>
  <si>
    <t>11C</t>
  </si>
  <si>
    <t>Systèmes pour 12 Joueurs</t>
  </si>
  <si>
    <t>Qualification 12A à 8 joueurs, puis Monrad pour les 1-8 et Groupe pour les 9-12 12B Quatre groupes de 3,3,3,3 puis KO 1-4, 5-8 et 9-12</t>
  </si>
  <si>
    <t>12C Quatre groupes de 3,3,3,3 puis KO 1-8 et Groupe pour 9-12</t>
  </si>
  <si>
    <t>12D Trois Groupes de 4,4,4 alors quatre Groupes 1-3, 4-6, 7-9, 10-12</t>
  </si>
  <si>
    <t>12A</t>
  </si>
  <si>
    <t>12B</t>
  </si>
  <si>
    <t>12C</t>
  </si>
  <si>
    <t>12D</t>
  </si>
  <si>
    <t>Systèmes pour 13 Joueurs</t>
  </si>
  <si>
    <t>Qualification 13A à 10 joueurs, puis Monrad pour les 1-8 et Groupe pour les 9-13 13B Quatre groupes de 3,3,3,4 puis KO 1-4, 5-8 et 9-12</t>
  </si>
  <si>
    <t>13C Quatre Groupes de 3,3,3,4 alors KO 1-8 et Groupe pour 9-12 13D Quatre Groupes de 3,3,3,4 alors KO 1-8 et Groupe pour 9-13 13E Trois groupes de 4,4,5 alors quatre Groupes 1-3, 4-6, 7-9, 10-12</t>
  </si>
  <si>
    <t>13A</t>
  </si>
  <si>
    <t>13B</t>
  </si>
  <si>
    <t>13C</t>
  </si>
  <si>
    <t>13D</t>
  </si>
  <si>
    <t>13E</t>
  </si>
  <si>
    <t>Systèmes pour 14 Joueurs</t>
  </si>
  <si>
    <t>14A Monrad</t>
  </si>
  <si>
    <t>14B Quatre groupes de 3,3,4,4 puis KO 1-4, 5-8, 9-12 et Éliminatoires pour 13-14</t>
  </si>
  <si>
    <t>14C Quatre groupes de 3,3,4,4 puis KO 1-8, 9-14</t>
  </si>
  <si>
    <t>14A</t>
  </si>
  <si>
    <t>14B</t>
  </si>
  <si>
    <t>14C</t>
  </si>
  <si>
    <t>0 – 2</t>
  </si>
  <si>
    <t>6 - dix</t>
  </si>
  <si>
    <t>Systèmes pour 15 Joueurs</t>
  </si>
  <si>
    <t>15A Monrad</t>
  </si>
  <si>
    <t>15B Quatre groupes de 3,4,4,4 puis KO 1-4, 5-8, 9-12 et Groupe pour 13-15</t>
  </si>
  <si>
    <t>15C Quatre groupes de 3,4,4,4 puis KO 1-8, 9-15</t>
  </si>
  <si>
    <t>15A</t>
  </si>
  <si>
    <t>15B</t>
  </si>
  <si>
    <t>15°C</t>
  </si>
  <si>
    <t>0 - 1</t>
  </si>
  <si>
    <t>9 - dix</t>
  </si>
  <si>
    <t>Systèmes pour 16 Joueurs</t>
  </si>
  <si>
    <t>16A Monrad</t>
  </si>
  <si>
    <t>16B Quatre groupes de 4,4,4,4 puis KO 1-4, 5-8, 9-12 et 13-16</t>
  </si>
  <si>
    <t>16A</t>
  </si>
  <si>
    <t>16B</t>
  </si>
  <si>
    <t>Systèmes pour 17 Joueurs</t>
  </si>
  <si>
    <t>17A Qualification à 2 joueurs, puis Quali à 8 joueurs. Les gagnants jouent à 8 Monrad, les perdants jouent à trois groupes de 3, alors trois Groupes 9-11, 12-14, 15-17. 8 Tranches de temps.</t>
  </si>
  <si>
    <t>17B Qualification avec 10 joueurs, Gagnants du tour principal Monrad avec 12 joueurs, Perdants dans un groupe de 13-17. 6 fois Machines à sous.</t>
  </si>
  <si>
    <t>Systèmes pour 18 Joueurs</t>
  </si>
  <si>
    <t>Qualification 18A avec 8 joueurs, gagnants du tour principal Monrad avec 14 joueurs, perdants dans un groupe de 15-18. 5 fois Machines à sous.</t>
  </si>
  <si>
    <t>Qualification 18B avec 18 joueurs. Les gagnants jouent trois groupes de 3, puis trois groupes 1-3, 4-6, 7-9, les perdants jouent Trois Groupes de 3, puis trois groupes 10-12, 13-15, 16-18. 7 fois Machines à sous.</t>
  </si>
  <si>
    <t>Systèmes pour 19 Joueurs</t>
  </si>
  <si>
    <t>19A Qualification avec 8 joueurs, Gagnants du tour principal Monrad avec 15 joueurs, Perdants dans un groupe de 16-19. 5 fois Machines à sous.</t>
  </si>
  <si>
    <t>19B Qualification avec 6 joueurs, Gagnants du tour principal Monrad avec 16 joueurs, Perdants dans un groupe de 17-19. 5 fois Machines à sous.</t>
  </si>
  <si>
    <t>Systèmes pour 20 Joueurs</t>
  </si>
  <si>
    <t>Qualification avec 8 joueurs, Gagnants du tour principal Monrad avec 16 joueurs, Perdants dans un groupe de 17-20. 5 Temps Machines à sous.</t>
  </si>
  <si>
    <t>Systèmes pour 21 Joueurs</t>
  </si>
  <si>
    <t>Qualification avec 10 joueurs, Gagnants du tour principal Monrad avec 16 joueurs, Perdants dans un groupe de 17-21. 6 Temps Machines à sous.</t>
  </si>
  <si>
    <t>Systèmes pour 22 joueurs</t>
  </si>
  <si>
    <t>Qualification avec 12 joueurs, Les gagnants du tour principal Monrad avec 16 joueurs, Les perdants jouent deux groupes de 3, alors 1:1, 2:2, 3:3 pour les positions 17-22. 5 fois Machines à sous.</t>
  </si>
  <si>
    <t>Systèmes pour 23, 24 Joueurs</t>
  </si>
  <si>
    <t>Monrad. 5 fois Machines à sous.</t>
  </si>
  <si>
    <t>Systèmes pour 25 Joueurs</t>
  </si>
  <si>
    <t>Qualification avec 18 joueurs, les gagnants du tour principal Monrad avec 16 joueurs, les perdants jouent trois groupes de 3, alors trois Groupes 17-19, 20-22, 23-25. 7 fois Machines à sous.</t>
  </si>
  <si>
    <t>Systèmes pour 26-32 joueurs</t>
  </si>
  <si>
    <t>Systèmes pour 33 Joueurs</t>
  </si>
  <si>
    <t>Qualification avec 8 joueurs, Gagnants du tour principal Monrad avec 29 joueurs, Perdants dans un groupe de 30-33. 6 Temps Machines à sous.</t>
  </si>
  <si>
    <t>Systèmes pour 34 Joueurs</t>
  </si>
  <si>
    <t>Qualification avec 8 joueurs, Gagnants du tour principal Monrad avec 30 joueurs, Perdants dans un groupe de 31-34. 6 Temps Machines à sous.</t>
  </si>
  <si>
    <t>Systèmes pour 35 joueurs</t>
  </si>
  <si>
    <t>Qualification avec 8 joueurs, Gagnants du tour principal Monrad avec 31 joueurs, Perdants dans un groupe de 32-35. 6 Temps Machines à sous.</t>
  </si>
  <si>
    <t>Systèmes pour 36 Joueurs</t>
  </si>
  <si>
    <t>Qualification avec 8 joueurs, Gagnants du tour principal Monrad avec 32 joueurs, Perdants dans un groupe de 33-36. 6 Temps Machines à sous.</t>
  </si>
  <si>
    <t>Systèmes pour 37 Joueurs</t>
  </si>
  <si>
    <t>Qualification avec 10 joueurs, Gagnants du tour principal Monrad avec 32 joueurs, Perdants dans un groupe de 33-37. 6 Temps Machines à sous.</t>
  </si>
  <si>
    <t>Systèmes pour 38 joueurs</t>
  </si>
  <si>
    <t>Qualification avec 12 joueurs, Gagnants du tour principal Monrad avec 32 joueurs, Les perdants jouent deux groupes de 3, alors 1:1, 2:2, 3:3 pour les positions 33-38. 6 fois Machines à sous.</t>
  </si>
  <si>
    <t>Systèmes pour 39, 40 Joueurs</t>
  </si>
  <si>
    <t>Monrad. 6 fois Machines à sous.</t>
  </si>
  <si>
    <t>Systèmes pour 41 Joueurs</t>
  </si>
  <si>
    <t>Qualification avec 18 joueurs, Gagnants du tour principal Monrad avec 32 joueurs, Les perdants jouent trois groupes de 3, alors trois Groupes 33-35, 36-38, 39-41. 7 fois Machines à sous.</t>
  </si>
  <si>
    <t>Systèmes pour 42-64 joueurs</t>
  </si>
  <si>
    <t>Ce document contient une description des systèmes de jeu recommandés pour les tournois officiels. Autre jouant les systèmes, lequel sont bénéfique à Le tournoi, peut être utilisé.</t>
  </si>
  <si>
    <t>AJOUTER une case jaune avec une précision MAX 5 simples sur une journée</t>
  </si>
  <si>
    <t>Location salle</t>
  </si>
  <si>
    <t>J-50</t>
  </si>
  <si>
    <t>J-42</t>
  </si>
  <si>
    <t>Ouverture</t>
  </si>
  <si>
    <t>A chaque mise à jour d'inscription</t>
  </si>
  <si>
    <t>Envoi responsable compétitions LFBB</t>
  </si>
  <si>
    <t>Cellule Arbitrage</t>
  </si>
  <si>
    <t>Désignation Juge-Arbitre</t>
  </si>
  <si>
    <t>Nettoyage du fichier</t>
  </si>
  <si>
    <t>Remplacements éventuels</t>
  </si>
  <si>
    <t>Préparatifs</t>
  </si>
  <si>
    <t>Envoi au responsable compétitions LFBB</t>
  </si>
  <si>
    <t>Désignation</t>
  </si>
  <si>
    <t>Réalisation</t>
  </si>
  <si>
    <t>Divers</t>
  </si>
  <si>
    <t>Responsable anti-dopage</t>
  </si>
  <si>
    <t>- Préparatif des lots et/ou trophées</t>
  </si>
  <si>
    <t>Publication des résultats</t>
  </si>
  <si>
    <t>Suivi des forfaits</t>
  </si>
  <si>
    <t>Publication des résultats définitifs</t>
  </si>
  <si>
    <t>Compléter et envoyer le rapport du Juge-Arbitre au responsable compétitions LFBB + responsable de la Cellule Arbitrage + Responsable District</t>
  </si>
  <si>
    <t>Compléter et envoyer le rapport du Comité Organisateur au responsable compétitions  LFBB + responsable de la Cellule Arbitrage + Responsable District</t>
  </si>
  <si>
    <t>- On ne peut pas dépasser le nombre de matches maximum annoncés dans le règlement de tournoi. Si c'est le cas, il faut mettre les joueurs en liste réserve !</t>
  </si>
  <si>
    <t>Projet</t>
  </si>
  <si>
    <t>1ère validation</t>
  </si>
  <si>
    <t>2ème validation</t>
  </si>
  <si>
    <t>Mettre la validation du JA en copie de la demande de 2ème validation</t>
  </si>
  <si>
    <r>
      <t>J-60 (</t>
    </r>
    <r>
      <rPr>
        <sz val="11"/>
        <color rgb="FFC00000"/>
        <rFont val="Calibri"/>
        <family val="2"/>
        <scheme val="minor"/>
      </rPr>
      <t>au plus tard !</t>
    </r>
    <r>
      <rPr>
        <sz val="11"/>
        <color theme="1"/>
        <rFont val="Calibri"/>
        <family val="2"/>
        <scheme val="minor"/>
      </rPr>
      <t>)</t>
    </r>
  </si>
  <si>
    <t>J-14 à J-10</t>
  </si>
  <si>
    <t>J-10 ?</t>
  </si>
  <si>
    <t>J-6 au plus tard</t>
  </si>
  <si>
    <t>Présence dans la salle</t>
  </si>
  <si>
    <t>Taxe tournois</t>
  </si>
  <si>
    <t>Garder les désinscriptions jusqu'à la clôture (au cas où un joueur se réinscrit avant la clôture)</t>
  </si>
  <si>
    <t>Scission tableaux en série comportant min 8 joueurs de chaque classement.</t>
  </si>
  <si>
    <t>Cf. art. 204 bis.b.3 
Favoriser les sms =&gt; pouvoir apporter la preuve de l'accord à la demande du JA</t>
  </si>
  <si>
    <t>J-14</t>
  </si>
  <si>
    <t>J-9</t>
  </si>
  <si>
    <t>Possibilité de le faire depuis BTP ou export des emails des joueurs.</t>
  </si>
  <si>
    <r>
      <t xml:space="preserve">- Prévoir un local (avec une table, deux chaises et une poubelle) équipé de toilettes
- Mise à disposition d'eau minérale sous conditionnement sécurisé
</t>
    </r>
    <r>
      <rPr>
        <sz val="11"/>
        <color rgb="FFFF0000"/>
        <rFont val="Calibri"/>
        <family val="2"/>
        <scheme val="minor"/>
      </rPr>
      <t>(voir infos indiquées dans le rapport CO et le rapport J-A)</t>
    </r>
  </si>
  <si>
    <t>Communication des vainqueurs</t>
  </si>
  <si>
    <t>J+1</t>
  </si>
  <si>
    <t>Article règl</t>
  </si>
  <si>
    <t>Calendrier provisoire disponible le 15 avril</t>
  </si>
  <si>
    <t>Checklist</t>
  </si>
  <si>
    <t>Détails</t>
  </si>
  <si>
    <t>J-60 (au plus tard !)</t>
  </si>
  <si>
    <t>Milieu de période</t>
  </si>
  <si>
    <t>Envoi du fichier TP au J-A</t>
  </si>
  <si>
    <t>Finaliser demande accord tableaux incomplets</t>
  </si>
  <si>
    <t>Article 204 bis.b</t>
  </si>
  <si>
    <t>Article 209</t>
  </si>
  <si>
    <t>Art 113</t>
  </si>
  <si>
    <t>Envoi du fichier au RC</t>
  </si>
  <si>
    <t>Article 204</t>
  </si>
  <si>
    <t>Première ébauche horaire</t>
  </si>
  <si>
    <t>(Horaire théorique)</t>
  </si>
  <si>
    <t>Préparation horaires pour en discuter lors du tirage au sort.
Utiliser le fichier Excel type.
=&gt; ETAPE PRIMORDIALE</t>
  </si>
  <si>
    <t>Annexe 1 - Chap 5</t>
  </si>
  <si>
    <t>Introduction</t>
  </si>
  <si>
    <t>Bonne pratique "Horaires"</t>
  </si>
  <si>
    <t>Réponse aux questions</t>
  </si>
  <si>
    <t>1er jour</t>
  </si>
  <si>
    <t>2ème jour</t>
  </si>
  <si>
    <t>Classements</t>
  </si>
  <si>
    <t>Planning</t>
  </si>
  <si>
    <r>
      <t xml:space="preserve">Sur Tournament Software
</t>
    </r>
    <r>
      <rPr>
        <sz val="11"/>
        <rFont val="Calibri"/>
        <family val="2"/>
        <scheme val="minor"/>
      </rPr>
      <t>(Valable un an "calendrier" - renouvelable chaque année)</t>
    </r>
  </si>
  <si>
    <r>
      <t xml:space="preserve">Caneva disponible sur le site de la LFBB
</t>
    </r>
    <r>
      <rPr>
        <sz val="11"/>
        <rFont val="Calibri"/>
        <family val="2"/>
        <scheme val="minor"/>
      </rPr>
      <t>(Documentation =&gt; Projet de règlement)</t>
    </r>
  </si>
  <si>
    <t>Quelques jours avant la clôture des inscriptions</t>
  </si>
  <si>
    <t>Vérification tableaux incomplets</t>
  </si>
  <si>
    <t>Tableaux incomplets</t>
  </si>
  <si>
    <t>Anticiper les demandes pour accord tableaux incomplets (ça prend du temps !) =&gt; idéalement par sms (rapide + preuve écrite)</t>
  </si>
  <si>
    <t>Vérifications + Validation</t>
  </si>
  <si>
    <t>Nombre de matches maximum</t>
  </si>
  <si>
    <t>Convocation / envoi des horaires</t>
  </si>
  <si>
    <t>La salle est prête</t>
  </si>
  <si>
    <t>Remplacement de joueurs</t>
  </si>
  <si>
    <t>Suivi des inscriptions
(Recommandation)</t>
  </si>
  <si>
    <t>Répondre aux questions des joueurs</t>
  </si>
  <si>
    <t>Backup (envoi du fichier à la clôture!)</t>
  </si>
  <si>
    <r>
      <t xml:space="preserve">Les inscriptions restent ouvertes. On transfère les joueurs en liste réserve après clôture*.
*On tient compte de l'inscription du deuxième joueur
</t>
    </r>
    <r>
      <rPr>
        <b/>
        <sz val="11"/>
        <color rgb="FFFF0000"/>
        <rFont val="Calibri"/>
        <family val="2"/>
        <scheme val="minor"/>
      </rPr>
      <t>Communiquer vers les joueurs réserves pour les prévenir.</t>
    </r>
  </si>
  <si>
    <t>J-22 à 23h59</t>
  </si>
  <si>
    <t>J-15 à 23h59</t>
  </si>
  <si>
    <t>J-70</t>
  </si>
  <si>
    <r>
      <t xml:space="preserve">Prendre connaissances des documents types sur le site de la LFBB 
</t>
    </r>
    <r>
      <rPr>
        <b/>
        <sz val="11"/>
        <color rgb="FFFF0000"/>
        <rFont val="Calibri"/>
        <family val="2"/>
        <scheme val="minor"/>
      </rPr>
      <t>Toujours utiliser la dernière version</t>
    </r>
  </si>
  <si>
    <t>102
109</t>
  </si>
  <si>
    <t>Supervision</t>
  </si>
  <si>
    <t>Surveillance du déroulement sportif : il veille au respect des règlements, à la bonne tenue des matches, et arbitre les litiges.</t>
  </si>
  <si>
    <t>Contrôle du respect des horaires et conditions de jeu</t>
  </si>
  <si>
    <t>Vérification unités d'arbitrage</t>
  </si>
  <si>
    <t>- 103.LFBB.2
- 103.LFBB.4</t>
  </si>
  <si>
    <t>103 LFBB 4c</t>
  </si>
  <si>
    <t>Communication des problèmes antérieurs</t>
  </si>
  <si>
    <t>Le responsable compétitions de la LFBB communiquera au J-A les éventuels problèmes rencontrés lors des éditions précédentes.</t>
  </si>
  <si>
    <t>Réunion préparatoire
(obligatoire)</t>
  </si>
  <si>
    <t>FR (NL beneden - EN below)</t>
  </si>
  <si>
    <t>Chères joueuses,</t>
  </si>
  <si>
    <t>Chers joueurs,</t>
  </si>
  <si>
    <t>Les horaires sont disponibles.</t>
  </si>
  <si>
    <t>Merci de bien vouloir lire les consignes suivantes pour respecter la bonne tenue du tournoi et des horaires :</t>
  </si>
  <si>
    <t>Vous devez vous tenir prêts à jouer au moins une demi-heure avant l’heure prévue de chacun de vos matches. Soyez attentifs aux annonces micro !</t>
  </si>
  <si>
    <t>Le ring de Bruxelles est régulièrement encombré, même le samedi ! Veuillez en tenir compte pour votre temps de trajet.</t>
  </si>
  <si>
    <t>Les places de parking à la salle sont limitées, ce qui vous amènera peut-être à vous garer dans les rues avoisinantes et à marcher quelques minutes pour rejoindre la salle. Prévoyez dès lors quelques minutes de plus dans l’estimation de votre trajet.</t>
  </si>
  <si>
    <t>Nous attendons 346 joueurs, ce qui engendrera par moment une file à la table d’inscription. Prévoyez dès lors ce possible temps d’attente.</t>
  </si>
  <si>
    <t>Les premiers matchs seront lancés à 8h55 pour débuter impérativement à 9h00. Soyez dès lors bien à l’heure ! Les terrains seront disponibles pour votre échauffement dès 8h30.</t>
  </si>
  <si>
    <t>Avant d’être lancés sur un terrain libre, vous serez appelés au « point de rassemblement » qui se trouvera à côté de la table de gestion du tournoi. À l’appel de votre nom, vous devrez vous y rendre au plus vite, prêts à jouer. Vous ne serez jamais annoncés sur un terrain sans passer par ce point de rassemblement.</t>
  </si>
  <si>
    <t>Le temps d’échauffement sur votre terrain sera limité à 3 minutes maximum !</t>
  </si>
  <si>
    <t>Le revêtement de la salle est exclusivement prévu pour la pratique du badminton et demande une attention particulière. Seules les chaussures spécifiques aux sports en salle ne laissant aucune trace sur la surface de jeu sont autorisées. Les chaussures (de bad ou autre) venant de l’extérieur sont proscrites dans la salle, veuillez en tenir compte et changer de chaussures dans le hall d’entrée ou dans les vestiaires.</t>
  </si>
  <si>
    <t>Toute l’équipe organisatrice vous souhaite un excellent tournoi !</t>
  </si>
  <si>
    <t>NL</t>
  </si>
  <si>
    <t>Beste speelsters,</t>
  </si>
  <si>
    <t>Beste spelers,</t>
  </si>
  <si>
    <t>De uurroosters zijn beschikbaar.</t>
  </si>
  <si>
    <t>Gelieve de volgende instructies aandachtig te lezen voor het vlotte verloop van het toernooi en de uurroosters :</t>
  </si>
  <si>
    <t>U moet klaar zijn om te spelen min 30 minuten vóór het voorziene uur van elk van uw wedstrijden. Wees aandachtig aan de mededelingen die via micro zullen worden gedaan!</t>
  </si>
  <si>
    <t>De Brusselse ring is heel regelmatig met veel files, ook op zaterdag. Gelieve er rekening mee te houden voor uw tijdstraject.</t>
  </si>
  <si>
    <t>Het aantal beschikbare parkeerplaatsen dicht bij de zaal is beperkt. Hierdoor zult u misschien een beetje verder moeten parkeren en enkele minuten te voet moeten wandelen vooraleer u de zaal bereikt. Hiermee zult u ook rekening moeten houden.</t>
  </si>
  <si>
    <t>We verwachten 346 spelers, en dit zal zeker op bepaalde momenten files veroorzaken aan de inschrijvingstafel. Hiermee moet ook rekening houden.</t>
  </si>
  <si>
    <t>De eerste wedstrijden zullen om 8u55 geroepen worden, dit om ten laatste om 9u00 te beginnen. Gelieve dus zeker op tijd te zijn! De banen zullen beschikbaar zijn voor de opwarming vanaf 8u30.</t>
  </si>
  <si>
    <t>Voordat u wordt opgeroepen op een vrije baan, zult u worden verwacht op het “verzamelpunt” dat zich naast het tafel van de toernooiorganisatie bevindt. Wanneer uw naam wordt geroepen, gelieve u zo snel mogelijk aan dit verzamelpunt te begeven, klaar om te spelen. U zult nooit uitgenodigd worden op een baan zonder u vooraleer hier te komen.</t>
  </si>
  <si>
    <t>De opwarmingstijd wordt beperkt tot 3 minuten.</t>
  </si>
  <si>
    <t>De zaalvloer is uitsluitend voorzien voor het badminton en vereist een speciale aandacht. Alleen specifieke sportschoenen die geen sporen achterlaten op het speeloppervlak zijn aanvaard. Schoenen (of ze nu badminton- of andere schoenen zijn) die van buiten komen, zijn verboden in de zaal. Houd hier rekening mee en wissel van schoenen in de inkomhal of de kleedkamers</t>
  </si>
  <si>
    <t>De hele organisatie team wenst jullie en heel fijn toernooi</t>
  </si>
  <si>
    <t>EN</t>
  </si>
  <si>
    <t>Dear players,</t>
  </si>
  <si>
    <t>The schedules are available.</t>
  </si>
  <si>
    <t>Please read the following instructions to ensure the smooth running of the tournament and adherence to the schedule:</t>
  </si>
  <si>
    <t>You must be ready to play at least half an hour before the scheduled time of each of your matches. Please pay attention to microphone announcements!</t>
  </si>
  <si>
    <t>The Brussels ring road is often congested, even on Saturdays! Please take this into account when planning your travel time</t>
  </si>
  <si>
    <t>Parking spaces at the sports hall are limited, which may require you to park in the surrounding streets and walk a few minutes to reach the sports hall. Therefore, please allow a few extra minutes when estimating your travel time</t>
  </si>
  <si>
    <t>We are expecting 346 players, which may occasionally result in a queue at the registration table. Please take this possible waiting time into account</t>
  </si>
  <si>
    <t>The first matches will be called at 8:55 a.m. to start promptly at 9:00 a.m. So please be on time! The courts will be available for warm-up starting at 8:30 a.m.</t>
  </si>
  <si>
    <t>Before being sent to an available court, you will be called to the 'meeting point' located next to the tournament desk. When your name is called, you must go there immediately, ready to play. You will never be assigned to a court without first passing through this meeting point.</t>
  </si>
  <si>
    <t>"Warm-up time on your court will be limited to a maximum of 3 minutes!</t>
  </si>
  <si>
    <t>The flooring in the hall is exclusively designed for badminton and requires special care. Only indoor sports shoes that do not leave marks on the playing surface are allowed. Shoes (whether badminton or otherwise) worn outside are prohibited in the sports hall, so please make sure to change your shoes in the entrance hall or the changing rooms.</t>
  </si>
  <si>
    <t>The entire organizing team wishes you an excellent tournament!</t>
  </si>
  <si>
    <t>- Statut : national / international
- Classements
- Formule
- Club en ordre de paiement
- Liens url</t>
  </si>
  <si>
    <r>
      <t xml:space="preserve">Contrôle les éléments suivants :
- Le type de volants prescrits est bien repris, qu'il est homologué et que le secrétaire confirme qu'il sera bien en vente dans la salle.
- Le nombre maximal de matchs pouvant être joués chaque jour
- Si le secrétaire de tounoi indique un nombre de places garanties par tableau, le J-A doit vérifier que cela ne dépasse pas le nombre de match par jour
- Les dates d'ouverture, clôture des inscrptions et tirage au sort
</t>
    </r>
    <r>
      <rPr>
        <b/>
        <sz val="11"/>
        <color rgb="FFFF0000"/>
        <rFont val="Calibri"/>
        <family val="2"/>
        <scheme val="minor"/>
      </rPr>
      <t>LE J-A RESTE LA PERSONNE DE CONTACT</t>
    </r>
  </si>
  <si>
    <r>
      <t>J-42 (au plus tôt)
(</t>
    </r>
    <r>
      <rPr>
        <b/>
        <sz val="11"/>
        <color rgb="FFFF0000"/>
        <rFont val="Calibri"/>
        <family val="2"/>
        <scheme val="minor"/>
      </rPr>
      <t>SI règlement validé</t>
    </r>
    <r>
      <rPr>
        <sz val="11"/>
        <color theme="1"/>
        <rFont val="Calibri"/>
        <family val="2"/>
        <scheme val="minor"/>
      </rPr>
      <t>)</t>
    </r>
  </si>
  <si>
    <t>Tenir au courant (échanges secrétaire / J-A) =&gt; Maintenir le contact : état des lieux des inscriptions.</t>
  </si>
  <si>
    <t>Vérification respect des règles en matière d'inscription et bonnes pratiques</t>
  </si>
  <si>
    <t>Envoi de la liste au responsable compétitions LFBB pour vérification (avec le nom, prénom, numéro d'affiliation et date de naissance de chaque joueur) =&gt; si possible dans fichier excel
=&gt; Possibilité de fonctionner avec un fomulaire Twizzit fourni par la LFBB</t>
  </si>
  <si>
    <t>Vérification affiliation + suspension + classement</t>
  </si>
  <si>
    <t>Nombre maximum de match atteint</t>
  </si>
  <si>
    <t>- Inscriptions dans les bons tableaux
- Nombre max de réserves
- Accord des joueurs pour les tableaux incomplets
- Pas d'inscription manuelle de joueurs
- Scission des tableaux comportant min 8 joueurs/paires de chaque classement</t>
  </si>
  <si>
    <t>Le J-A doit valider les éventuels remplacements (on respecte les classements)</t>
  </si>
  <si>
    <t>Construction des tableaux</t>
  </si>
  <si>
    <t>Correspond à ce qui est prévu dans le règlement de tournoi</t>
  </si>
  <si>
    <t>Il vérifie la configuration des tableaux, la répartition des joueurs, et la conformité au règlement fédéral</t>
  </si>
  <si>
    <t>6.1. Annexe 1 : Méthode de tirage au sort</t>
  </si>
  <si>
    <t>Envoi au RC + publication</t>
  </si>
  <si>
    <t>Accord de principe sur l'horaire théorique</t>
  </si>
  <si>
    <t>Vérifier si c'est en conformité avec les règlements (temps de repos, nombre maximum de matches sur une journée,…).
Le Juge-arbitre pourra conseiller/proposer des changements mais ne pourra rien imposer si ce n'est pas contraire aux règlements.</t>
  </si>
  <si>
    <t>En cas de retard constaté, le J-A n'hésite pas à proposer des pistes pour rattraper ce retard (appeler les joueurs à l'avance, lancer les matches dès qu'un terrain se libère sans attendre la feuille de match, demander du "personnel en renfort", diminuer le temps de prise de repère,...)</t>
  </si>
  <si>
    <t>- Définir s'il s'agit de forfait volontaire ou involontaire
- Prévenir les joueurs s'ils doivent se justifier (forfait volontaire) 
- Compléter le rapport J-A au fur et à mesure</t>
  </si>
  <si>
    <t>Forfaits</t>
  </si>
  <si>
    <t>Statut</t>
  </si>
  <si>
    <t>National</t>
  </si>
  <si>
    <t>International</t>
  </si>
  <si>
    <t>Tout doit être prêt le jour-J (hauteur du filet, table de lancement,…).</t>
  </si>
  <si>
    <t>Jour - J</t>
  </si>
  <si>
    <t>Vérification de la salle</t>
  </si>
  <si>
    <t>Il veille au respect des temps de repos, de la programmation, et du règlement général</t>
  </si>
  <si>
    <t>Tâche</t>
  </si>
  <si>
    <t>Art. 204.3</t>
  </si>
  <si>
    <t>A faire régulièrement et en fin de journée
(+ cocher l'option "Auto Upload Results =&gt; dans l'onglet Internet =&gt; Publier)
Impression tableaux ou écran à disposition des joueurs ?</t>
  </si>
  <si>
    <t>J+2</t>
  </si>
  <si>
    <t>Les désinscriptions sont possibles jusqu'au moment du tirage au sort (sans justification).
Le secrétaire de tournoi indiquera dans les notes du fichier TP les éventuels remplacements (validés par le J-A)</t>
  </si>
  <si>
    <t>J-14 à J-12</t>
  </si>
  <si>
    <t>J-12</t>
  </si>
  <si>
    <t>J-12 
(Le lundi qui suit la clôture des inscriptions, avant 10h00)</t>
  </si>
  <si>
    <t>Sanction</t>
  </si>
  <si>
    <t>50 points</t>
  </si>
  <si>
    <t>150 points</t>
  </si>
  <si>
    <t>Le secrétaire de tournoi indiquera dans les notes du fichier TP les éventuels remplacements (validés par le J-A)</t>
  </si>
  <si>
    <t>Sur proposition du secrétaire du tournoi et validation du J-A.
Le secrétaire de tournoi indiquera dans les notes du fichier TP les éventuels remplacements (validés par le J-A)</t>
  </si>
  <si>
    <t>100 points</t>
  </si>
  <si>
    <t xml:space="preserve">- 50 points
- 50 points </t>
  </si>
  <si>
    <t>Par remarque non respectée :
amende de 50 points</t>
  </si>
  <si>
    <t>Par mention manquante :
amende de 50 points</t>
  </si>
  <si>
    <t>Publication</t>
  </si>
  <si>
    <t>Bien paramétrer le fichier TP : insérer le règlement du tournoi, ouverture/fermeture des inscriptions, disciplines, règlages du calcul des poules, décocher les indisponibilités des joueurs…</t>
  </si>
  <si>
    <t>Sanctions</t>
  </si>
  <si>
    <t>Par jour de retard : Amende de
10 points</t>
  </si>
  <si>
    <t>Sanctions à la discrétion du
conseil de discipline</t>
  </si>
  <si>
    <t>- Salle homologuée (respect des distances de sécurité LFBB ou FRBB) 
- Disponibilité salle
- Disponibilités de leur OT sur la saison prochaine
- OU avoir un candidat en formation
- OU avoir un J-A supplétif</t>
  </si>
  <si>
    <r>
      <t xml:space="preserve">Désignation provisoire le 15/07*
</t>
    </r>
    <r>
      <rPr>
        <i/>
        <sz val="11"/>
        <color theme="1"/>
        <rFont val="Calibri"/>
        <family val="2"/>
        <scheme val="minor"/>
      </rPr>
      <t>*Plus tôt pour les tournois d'août/septembre</t>
    </r>
  </si>
  <si>
    <r>
      <t xml:space="preserve">Le secrétaire doit contacter le J-A du tournoi pour une réunion préparatoire afin d'aborder les points suivants (liste non-exhaustive) :
- Savoir ce qui va être mis en place pour résoudre les problèmes des éditions précédentes ;
- Discuter du plan de salle sur base de photos de la salle (où se trouve la table d'arbitrage, est-elle accessible aux joueurs sans gêner les terrains,...) =&gt; validation du nombre de terrains disponibles pour la compétition ;
- Fixer le nombre maximum de matches planifiables par jour (+ critères à respecter si créneaux compris entre 30 et 35min)* ;
- Expliquer la formule du tournoi (quelle discipline aura lieu quel jour,...)
- Le comité organisateur doit être "présenté" avec (au minimum) un secrétaire, un secrétaire adjoint et un responsable anti-dopage (si J-A adjoint, il doit être présent à cette réunion) ;
- S'assurer qu'il y aura assez de bénévoles pour les différentes tâches ;
- Discussion ouverte sur les bonnes pratiques (si deux salles : prévoir des talkies-walkies, utiliser BTP en réseau,...) ;
</t>
    </r>
    <r>
      <rPr>
        <i/>
        <sz val="11"/>
        <color rgb="FFFF0000"/>
        <rFont val="Calibri"/>
        <family val="2"/>
        <scheme val="minor"/>
      </rPr>
      <t>* Tenir compte du fait qu'il est difficile d'utiliser tous les terrains pour les dernières tranches horaires (1/2 et finales)</t>
    </r>
  </si>
  <si>
    <r>
      <t xml:space="preserve">- Le secrétaire de tournoi DOIT se mettre d'accord avec le J-A quand et comment aura lieu le tirage au sort ;
- Le secrétaire de tournoi peut indiquer le nombre de places garanties pour chaque tableau ;
- Il peut également indiquer un nombre maximum de places pour chaque tableau.
</t>
    </r>
    <r>
      <rPr>
        <b/>
        <sz val="11"/>
        <color rgb="FFFF0000"/>
        <rFont val="Calibri"/>
        <family val="2"/>
        <scheme val="minor"/>
      </rPr>
      <t xml:space="preserve">S'il n'indique pas de nombre maximum, il ne pourra pas clôturer anticipativement une discipline </t>
    </r>
    <r>
      <rPr>
        <sz val="11"/>
        <color theme="1"/>
        <rFont val="Calibri"/>
        <family val="2"/>
        <scheme val="minor"/>
      </rPr>
      <t>(</t>
    </r>
    <r>
      <rPr>
        <b/>
        <sz val="11"/>
        <color rgb="FFFF0000"/>
        <rFont val="Calibri"/>
        <family val="2"/>
        <scheme val="minor"/>
      </rPr>
      <t>sauf pour les simples en un jour : 5 matches / joueur / jour*</t>
    </r>
    <r>
      <rPr>
        <sz val="11"/>
        <color theme="1"/>
        <rFont val="Calibri"/>
        <family val="2"/>
        <scheme val="minor"/>
      </rPr>
      <t xml:space="preserve">)
</t>
    </r>
    <r>
      <rPr>
        <b/>
        <sz val="11"/>
        <color rgb="FFFF0000"/>
        <rFont val="Calibri"/>
        <family val="2"/>
        <scheme val="minor"/>
      </rPr>
      <t xml:space="preserve">
* Possibilité de tableau de qualification à détailler</t>
    </r>
    <r>
      <rPr>
        <sz val="11"/>
        <color theme="1"/>
        <rFont val="Calibri"/>
        <family val="2"/>
        <scheme val="minor"/>
      </rPr>
      <t>)</t>
    </r>
  </si>
  <si>
    <r>
      <t xml:space="preserve">Clôture inscriptions joueurs étrangers
</t>
    </r>
    <r>
      <rPr>
        <b/>
        <sz val="11"/>
        <color rgb="FFFF0000"/>
        <rFont val="Calibri"/>
        <family val="2"/>
        <scheme val="minor"/>
      </rPr>
      <t>(SI tournoi international)</t>
    </r>
  </si>
  <si>
    <t>Le secrétaire doit présenter au J-A la configuration des tableaux (=&gt; le nombre de match par jour)</t>
  </si>
  <si>
    <t>Publication au plus tard le vendredi (après validation du J-A)</t>
  </si>
  <si>
    <t>J-6</t>
  </si>
  <si>
    <t>Le J-A va contrôler la hauteur des filets et vérifie qu'il n'y a pas d'obstacle, de danger, que la distance entre les terrains correspond à ce qui était prévu, qu'il ne peut pas y avoir de joueurs dans le chemin, qu'il n'y ait pas de ventilation,…</t>
  </si>
  <si>
    <r>
      <t xml:space="preserve">document type à "créer" (sur base de ce qu'on fait au niveau event FRBB) : 
- Ajouter les distances entre les terrains
* En fin de journée, on ne pourra peut-être pas utiliser tous les terrains (est-ce qu'il y aura assez de demi-finales et finales pour utiliser tous les terrains jusqu'au bout sans qu'il y ait de conflits)
Si l'organisateur souhaite jouer avec des créneaux compris entre 30 et 35 minutes, il devra respecter tous les critères suivants :
- La dernière édition doit avoir fait preuve d'un horaire irréprochable ;
- Son du micro de qualité dans la salle ;
- Temps de chauffe limité à 3 min* ; **
</t>
    </r>
    <r>
      <rPr>
        <i/>
        <sz val="11"/>
        <color theme="1"/>
        <rFont val="Calibri"/>
        <family val="2"/>
        <scheme val="minor"/>
      </rPr>
      <t xml:space="preserve">* Le comité organisateur a le droit de limiter la période de prise de répères avant les matchs ; cependant cette période ne peut être inférieure à 2 minutes.
</t>
    </r>
    <r>
      <rPr>
        <sz val="11"/>
        <color theme="1"/>
        <rFont val="Calibri"/>
        <family val="2"/>
        <scheme val="minor"/>
      </rPr>
      <t xml:space="preserve">- Les joueurs doivent être présent dans la salle 30 minutes avant l'heure programmée de leur prochain match** ;
- Mise en place d'une chambre d'appel (les joueurs doivent être prêts à jouer)** ;
- Le dernier créneau ne peut pas être utilisé (voire plus en fonction de la remarque sur le nombre de demi-finales et finales - voir ci-dessus)
- A partir de 8 terrains, prévoir 2 personnes à la table d'arbitrage (non-stop)
- Information sur le trafic potentiel et les parkings disponibles** ;
- ** Email d'information communiqué à tous les participants AVANT le tournoi (voir feuille "Exemple comm joueurs)
</t>
    </r>
  </si>
  <si>
    <t>Envoi du fichier TP au J-A et au responsable compétitions LFBB</t>
  </si>
  <si>
    <t>Samedi</t>
  </si>
  <si>
    <t>Dimanche</t>
  </si>
  <si>
    <t>TOTAL</t>
  </si>
  <si>
    <t>Vérifier si on peut lancer des matches sur tous les terrains lors de la dernière tranche</t>
  </si>
  <si>
    <t>Selon la formule</t>
  </si>
  <si>
    <t>Nombre de terrains</t>
  </si>
  <si>
    <t>Tranche horaire</t>
  </si>
  <si>
    <r>
      <t xml:space="preserve">Veuillez vérifier les inscriptions (voir règles inscription ou sur https://lfbb.be/page/inscriptions)
</t>
    </r>
    <r>
      <rPr>
        <b/>
        <u/>
        <sz val="11"/>
        <color rgb="FFFF0000"/>
        <rFont val="Calibri"/>
        <family val="2"/>
        <scheme val="minor"/>
      </rPr>
      <t>Le logiciel paire parfois 2 joueurs alors que seulement l'un d'entre eux a demandé à jouer avec l'autre; SI c'est le cas, il faut les re-séparer en attendant que le 2e confirme (voir guide complet)</t>
    </r>
  </si>
  <si>
    <r>
      <t xml:space="preserve">- Mettre à jour, vérifier les classements des joueurs et publier idéalement tous les 2/3 jours max ( Tournoi =&gt; Player Validation) ;
- Contacter les joueurs qui sont inscrits dans une mauvaise discpline ou avec un partenaire avec lequel ils ne peuvent pas jouer pour les inviter à modifier leur inscription (exemples : une paire 9/12 ou une paire 10/10 dans un tableau 8/9) ;
- Vérifier que les joueurs inscrits en double sont bien mis ensemble ;
</t>
    </r>
    <r>
      <rPr>
        <b/>
        <u/>
        <sz val="11"/>
        <color theme="1"/>
        <rFont val="Calibri"/>
        <family val="2"/>
        <scheme val="minor"/>
      </rPr>
      <t>Bonne pratique :</t>
    </r>
    <r>
      <rPr>
        <sz val="11"/>
        <color theme="1"/>
        <rFont val="Calibri"/>
        <family val="2"/>
        <scheme val="minor"/>
      </rPr>
      <t xml:space="preserve"> mettre les joueurs en recherche de partenaire en liste de réserve (et indiquer cette pratique sur la page d'accueil du tounoi)</t>
    </r>
  </si>
  <si>
    <t>Player Validation/Joueur Validation</t>
  </si>
  <si>
    <t>Chaque lundi soir</t>
  </si>
  <si>
    <t>Cette fonction va vérifier les informations des joueurs dans la base de données et mettre les classements des joueurs à jour (points bonus : tous les lundis / changement de classement via les moyennes : le 1er lundi du mois ou le lendemain s'il s'agit d'un jour férié).</t>
  </si>
  <si>
    <t>Laisser un peu de temps aux joueurs pour modifier leur inscription si besoin</t>
  </si>
  <si>
    <t>Vérifier la taille des tableaux</t>
  </si>
  <si>
    <t>Au fur et à mesire</t>
  </si>
  <si>
    <t>Vérifier s'il y aura des tableaux à scinder ou des tableaux à regrouper (voir ci-dessous)</t>
  </si>
  <si>
    <t>Il est important d'anticiper cela.</t>
  </si>
  <si>
    <t>- Supprimer les joueurs totalement désinscrits du tournoi (ils n'ont plus aucune discipline)
- Communiquer vers les joueurs réserves pour les prévenir.
- Pairer les joueurs en recherche de partenaires (Les éventuels participants sans partenaire excédentaires (cf capacité max. du tableau et du tournoi) sont placés en liste 'réserves')
- Si capacité max atteinte =&gt; déplacer les joueurs en liste réserve (sur base de l'ordre d'inscription)</t>
  </si>
  <si>
    <t>- Si paires d'un même club, bouger les paires dans la poule pour qu'elles s'affrontent en premier lieu
- SLs têtes de série ne jouent pas le 1er round si poule de 3 ou de 5</t>
  </si>
  <si>
    <t>Terrains</t>
  </si>
  <si>
    <t>Nombre d'heures</t>
  </si>
  <si>
    <t>Min / match</t>
  </si>
  <si>
    <t>Matchs</t>
  </si>
  <si>
    <t>Discipline</t>
  </si>
  <si>
    <t>Ranking</t>
  </si>
  <si>
    <t>Jour</t>
  </si>
  <si>
    <t>système</t>
  </si>
  <si>
    <t>Joueurs</t>
  </si>
  <si>
    <t>Si poules, combien</t>
  </si>
  <si>
    <t>Si Monrad combien de tour</t>
  </si>
  <si>
    <t>Si poule, combien de sortant(s) / poule</t>
  </si>
  <si>
    <t>Nombre de matchs</t>
  </si>
  <si>
    <t>SM</t>
  </si>
  <si>
    <t>Knock out</t>
  </si>
  <si>
    <t>SD</t>
  </si>
  <si>
    <t>DM</t>
  </si>
  <si>
    <t>DD</t>
  </si>
  <si>
    <t>DmX</t>
  </si>
  <si>
    <t>Nbre joueurs</t>
  </si>
  <si>
    <t>Remarques</t>
  </si>
  <si>
    <t>Nbre joueur 3 matches</t>
  </si>
  <si>
    <t>Nbre joueur 4 matches</t>
  </si>
  <si>
    <t>Nbre joueur 5 matches</t>
  </si>
  <si>
    <t>Nbre joueur 6 match</t>
  </si>
  <si>
    <t>Total match</t>
  </si>
  <si>
    <t>Total créneau</t>
  </si>
  <si>
    <t>Ko</t>
  </si>
  <si>
    <t>Ko + Play-off</t>
  </si>
  <si>
    <t>Poules</t>
  </si>
  <si>
    <t>Ko + Consolation</t>
  </si>
  <si>
    <t>Le nombre total de match dépend du 1er match du joueur Bye au 1er tour</t>
  </si>
  <si>
    <t>Le nombre total de match dépend du 1er match des joueurs Bye au 1er tour</t>
  </si>
  <si>
    <t>Poules + Play-off</t>
  </si>
  <si>
    <t>2 poules de 3 puis 1:1, 2:2 &amp; 3:3</t>
  </si>
  <si>
    <t>Poules + Ko &amp; Play-off</t>
  </si>
  <si>
    <t>2 poules de 3 puis KO 1-4 &amp; 5:6</t>
  </si>
  <si>
    <t>1 poule</t>
  </si>
  <si>
    <t>2 poules de 3 &amp; 4 puis 1:1, 2:2 &amp; 3:3</t>
  </si>
  <si>
    <t>Poules + Ko</t>
  </si>
  <si>
    <t>2 poules de 3 &amp; 4 puis KO 1-4 &amp; poule 5-7</t>
  </si>
  <si>
    <t>Le 3ème et 4ème de la poule de 4 pourrait rejouer en phase finale</t>
  </si>
  <si>
    <t>Poules + Poules</t>
  </si>
  <si>
    <t>2 poules de 3 &amp; 4 puis poule 1-4 &amp; poule 5+7</t>
  </si>
  <si>
    <t>Monrad</t>
  </si>
  <si>
    <t>2 poules de 4 puis 1:1, 2:2, 3:3 &amp; 4:4</t>
  </si>
  <si>
    <t>2 poules de 4 puis KO 1-4 &amp; 5-8</t>
  </si>
  <si>
    <t>2 poules de 4 puis poule 1-4 &amp; poule 5-8</t>
  </si>
  <si>
    <t>2 poules de 4 &amp; 5 puis 1:1, 2:2, 3:3 &amp; 4:4</t>
  </si>
  <si>
    <t>3 poules de 3 puis poule 1-3, 4-6, 7-9</t>
  </si>
  <si>
    <t>2 poules de 5 puis 1:1, 2:2, 3:3, 4:4 &amp; 5-5</t>
  </si>
  <si>
    <t>2 poules de 2 &amp; 2 poules de 3 puis KO 1-4, KO 5-8 &amp; PO 9-10</t>
  </si>
  <si>
    <t>2 poules de 2 &amp; 2 poules de 3 puis KO 1-8 &amp; PO 9-10</t>
  </si>
  <si>
    <t>1 poule de 2 &amp; 3 poules de 3 puis KO 1-4, KO 5-8 &amp; Poule 9-11</t>
  </si>
  <si>
    <t>1 poule de 2 &amp; 3 poules de 3 puis KO 1-8 &amp; Poule 9-11</t>
  </si>
  <si>
    <t>1 poule de 3 &amp; 2 poules de 4 puis poule 1-3, 4-6, 7-9 &amp; PO 10-11</t>
  </si>
  <si>
    <t>2 poules de 4 &amp; 1 poule de 3 puis poule finale à 3</t>
  </si>
  <si>
    <t>4 poules de 3 puis KO 1-4, KO 5-8 &amp; 9-12</t>
  </si>
  <si>
    <t>4 poules de 3 puis KO 1-8 &amp; Poule 9-12</t>
  </si>
  <si>
    <t>3 poules de 4 puis Poule 1-3, 4-6, 7-9 &amp; 10-12</t>
  </si>
  <si>
    <t>3 poules de 4 puis poule finale à 3</t>
  </si>
  <si>
    <t>3 poules de 3 &amp; 1 poule de 4 puis KO 1-4, KO 5-8 &amp; 9-12</t>
  </si>
  <si>
    <t>1 poule de 4 &amp; 3 poules de 3 puis KO 1-4</t>
  </si>
  <si>
    <t>3 poules de 3 &amp; 1 poule de 4 puis KO 1-8 &amp; Poule 9-12</t>
  </si>
  <si>
    <t>3 poules de 3 &amp; 1 poule de 4 puis KO 1-8 &amp; Poule 9-13</t>
  </si>
  <si>
    <t>2 poules de 4 &amp; 1 poule de 5 puis Poules 1-3, 4-6, 7-9 &amp; 10-12</t>
  </si>
  <si>
    <t>2 poules de 3 &amp; 2 poules de 4 puis KO 1-4, KO 5-8, 9-12 &amp; PO 13-14</t>
  </si>
  <si>
    <t>2 poules de 3 &amp; 2 poules de 4 puis KO 1-8 &amp; 9-14</t>
  </si>
  <si>
    <t>0-2</t>
  </si>
  <si>
    <t>6-10</t>
  </si>
  <si>
    <t>4-6</t>
  </si>
  <si>
    <t>2 poules de 3 &amp; 2 poules de 4 puis KO 1-4</t>
  </si>
  <si>
    <t>1 poule de 3 &amp; 3 poules de 4 puis KO 1-4, KO 5-8, 9-12 &amp; Poule 13-15</t>
  </si>
  <si>
    <t>1 poule de 3 &amp; 3 poules de 4 puis KO 1-8 &amp; 9-15</t>
  </si>
  <si>
    <t>0-1</t>
  </si>
  <si>
    <t>9-10</t>
  </si>
  <si>
    <t>6-7</t>
  </si>
  <si>
    <t>1 poule de 3 &amp; 3 poules de 4 puis KO 1-4</t>
  </si>
  <si>
    <t>4 poules de 4 puis KO 1-4, KO 5-8, 9-12 &amp; 13-16</t>
  </si>
  <si>
    <t>4 poules de 4 puis KO 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</si>
</sst>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1"/>
      <color theme="1"/>
      <name val="Calibri"/>
      <family val="2"/>
      <scheme val="minor"/>
    </font>
    <font>
      <u/>
      <sz val="11"/>
      <color theme="10"/>
      <name val="Calibri"/>
      <family val="2"/>
      <scheme val="minor"/>
    </font>
    <font>
      <b/>
      <sz val="11"/>
      <color theme="1"/>
      <name val="Calibri"/>
      <family val="2"/>
      <scheme val="minor"/>
    </font>
    <font>
      <sz val="11"/>
      <name val="Calibri"/>
      <family val="2"/>
      <scheme val="minor"/>
    </font>
    <font>
      <sz val="10.5"/>
      <color theme="1"/>
      <name val="Calibri"/>
      <family val="2"/>
      <scheme val="minor"/>
    </font>
    <font>
      <sz val="20"/>
      <color theme="1"/>
      <name val="Calibri"/>
      <family val="2"/>
      <scheme val="minor"/>
    </font>
    <font>
      <sz val="9"/>
      <color theme="1"/>
      <name val="Times New Roman"/>
      <family val="1"/>
    </font>
    <font>
      <sz val="10"/>
      <color theme="1"/>
      <name val="Times New Roman"/>
      <family val="1"/>
    </font>
    <font>
      <sz val="11"/>
      <color rgb="FFC00000"/>
      <name val="Calibri"/>
      <family val="2"/>
      <scheme val="minor"/>
    </font>
    <font>
      <sz val="11"/>
      <color rgb="FFFF0000"/>
      <name val="Calibri"/>
      <family val="2"/>
      <scheme val="minor"/>
    </font>
    <font>
      <b/>
      <sz val="11"/>
      <color rgb="FFFF0000"/>
      <name val="Calibri"/>
      <family val="2"/>
      <scheme val="minor"/>
    </font>
    <font>
      <i/>
      <sz val="11"/>
      <color theme="1"/>
      <name val="Calibri"/>
      <family val="2"/>
      <scheme val="minor"/>
    </font>
    <font>
      <i/>
      <sz val="11"/>
      <color rgb="FFFF0000"/>
      <name val="Calibri"/>
      <family val="2"/>
      <scheme val="minor"/>
    </font>
    <font>
      <b/>
      <sz val="12"/>
      <color theme="1"/>
      <name val="Calibri"/>
      <family val="2"/>
      <scheme val="minor"/>
    </font>
    <font>
      <sz val="9"/>
      <color indexed="81"/>
      <name val="Tahoma"/>
      <family val="2"/>
    </font>
    <font>
      <sz val="11"/>
      <color rgb="FF9C5700"/>
      <name val="Calibri"/>
      <family val="2"/>
      <scheme val="minor"/>
    </font>
    <font>
      <sz val="11"/>
      <color rgb="FF000000"/>
      <name val="Calibri"/>
      <family val="2"/>
    </font>
    <font>
      <sz val="12"/>
      <color theme="1"/>
      <name val="Calibri"/>
      <family val="2"/>
      <scheme val="minor"/>
    </font>
    <font>
      <b/>
      <u/>
      <sz val="11"/>
      <color theme="1"/>
      <name val="Calibri"/>
      <family val="2"/>
      <scheme val="minor"/>
    </font>
    <font>
      <b/>
      <u/>
      <sz val="11"/>
      <color rgb="FFFF0000"/>
      <name val="Calibri"/>
      <family val="2"/>
      <scheme val="minor"/>
    </font>
    <font>
      <b/>
      <sz val="14"/>
      <color theme="1"/>
      <name val="Calibri"/>
      <family val="2"/>
      <scheme val="minor"/>
    </font>
  </fonts>
  <fills count="20">
    <fill>
      <patternFill patternType="none"/>
    </fill>
    <fill>
      <patternFill patternType="gray125"/>
    </fill>
    <fill>
      <patternFill patternType="solid">
        <fgColor theme="0" tint="-0.14999847407452621"/>
        <bgColor indexed="64"/>
      </patternFill>
    </fill>
    <fill>
      <patternFill patternType="solid">
        <fgColor theme="4" tint="0.59999389629810485"/>
        <bgColor indexed="65"/>
      </patternFill>
    </fill>
    <fill>
      <patternFill patternType="solid">
        <fgColor theme="7" tint="0.59999389629810485"/>
        <bgColor indexed="65"/>
      </patternFill>
    </fill>
    <fill>
      <patternFill patternType="solid">
        <fgColor theme="9" tint="0.59999389629810485"/>
        <bgColor indexed="65"/>
      </patternFill>
    </fill>
    <fill>
      <patternFill patternType="solid">
        <fgColor theme="7" tint="0.59999389629810485"/>
        <bgColor indexed="64"/>
      </patternFill>
    </fill>
    <fill>
      <patternFill patternType="solid">
        <fgColor theme="4" tint="0.59999389629810485"/>
        <bgColor indexed="64"/>
      </patternFill>
    </fill>
    <fill>
      <patternFill patternType="solid">
        <fgColor rgb="FFFFFF00"/>
        <bgColor indexed="64"/>
      </patternFill>
    </fill>
    <fill>
      <patternFill patternType="solid">
        <fgColor rgb="FFFFEB9C"/>
      </patternFill>
    </fill>
    <fill>
      <patternFill patternType="solid">
        <fgColor theme="0" tint="-0.499984740745262"/>
        <bgColor indexed="64"/>
      </patternFill>
    </fill>
    <fill>
      <patternFill patternType="solid">
        <fgColor theme="6" tint="0.39997558519241921"/>
        <bgColor indexed="64"/>
      </patternFill>
    </fill>
    <fill>
      <patternFill patternType="solid">
        <fgColor theme="0"/>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0" tint="-0.34998626667073579"/>
        <bgColor indexed="64"/>
      </patternFill>
    </fill>
    <fill>
      <patternFill patternType="solid">
        <fgColor theme="1"/>
        <bgColor indexed="64"/>
      </patternFill>
    </fill>
    <fill>
      <patternFill patternType="solid">
        <fgColor theme="3" tint="0.89999084444715716"/>
        <bgColor indexed="64"/>
      </patternFill>
    </fill>
    <fill>
      <patternFill patternType="solid">
        <fgColor theme="9" tint="0.79998168889431442"/>
        <bgColor indexed="64"/>
      </patternFill>
    </fill>
  </fills>
  <borders count="48">
    <border>
      <left/>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style="thin">
        <color indexed="64"/>
      </left>
      <right style="thin">
        <color indexed="64"/>
      </right>
      <top style="thick">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style="medium">
        <color auto="1"/>
      </top>
      <bottom style="thin">
        <color auto="1"/>
      </bottom>
      <diagonal/>
    </border>
    <border>
      <left/>
      <right/>
      <top style="thick">
        <color indexed="64"/>
      </top>
      <bottom style="thick">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6">
    <xf numFmtId="0" fontId="0" fillId="0" borderId="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2" fillId="0" borderId="0" applyNumberFormat="0" applyFill="0" applyBorder="0" applyAlignment="0" applyProtection="0"/>
    <xf numFmtId="0" fontId="16" fillId="9" borderId="0" applyNumberFormat="0" applyBorder="0" applyAlignment="0" applyProtection="0"/>
  </cellStyleXfs>
  <cellXfs count="287">
    <xf numFmtId="0" fontId="0" fillId="0" borderId="0" xfId="0"/>
    <xf numFmtId="0" fontId="0" fillId="0" borderId="0" xfId="0" applyAlignment="1">
      <alignment horizontal="center" vertical="center"/>
    </xf>
    <xf numFmtId="0" fontId="0" fillId="0" borderId="0" xfId="0" applyAlignment="1">
      <alignment vertical="center"/>
    </xf>
    <xf numFmtId="0" fontId="0" fillId="0" borderId="0" xfId="0" quotePrefix="1" applyAlignment="1">
      <alignment vertical="center" wrapText="1"/>
    </xf>
    <xf numFmtId="0" fontId="0" fillId="0" borderId="0" xfId="0" applyAlignment="1">
      <alignment horizontal="left" vertical="center"/>
    </xf>
    <xf numFmtId="0" fontId="5" fillId="0" borderId="0" xfId="0" applyFont="1" applyAlignment="1">
      <alignment vertical="center"/>
    </xf>
    <xf numFmtId="0" fontId="6" fillId="0" borderId="0" xfId="0" applyFont="1" applyAlignment="1">
      <alignment vertical="center"/>
    </xf>
    <xf numFmtId="0" fontId="0" fillId="0" borderId="3" xfId="0" applyBorder="1" applyAlignment="1">
      <alignment horizontal="left" vertical="center" wrapText="1" indent="1"/>
    </xf>
    <xf numFmtId="0" fontId="0" fillId="0" borderId="4" xfId="0" applyBorder="1" applyAlignment="1">
      <alignment horizontal="left" vertical="center" wrapText="1" indent="1"/>
    </xf>
    <xf numFmtId="0" fontId="0" fillId="0" borderId="3" xfId="0" applyBorder="1" applyAlignment="1">
      <alignment horizontal="left" vertical="center" wrapText="1" indent="2"/>
    </xf>
    <xf numFmtId="0" fontId="0" fillId="0" borderId="4" xfId="0" applyBorder="1" applyAlignment="1">
      <alignment horizontal="left" vertical="center" wrapText="1" indent="2"/>
    </xf>
    <xf numFmtId="0" fontId="0" fillId="0" borderId="2" xfId="0" applyBorder="1" applyAlignment="1">
      <alignment horizontal="center" vertical="center" wrapText="1"/>
    </xf>
    <xf numFmtId="0" fontId="7" fillId="0" borderId="4" xfId="0" applyFont="1" applyBorder="1" applyAlignment="1">
      <alignment vertical="center" wrapText="1"/>
    </xf>
    <xf numFmtId="0" fontId="0" fillId="0" borderId="4" xfId="0" applyBorder="1" applyAlignment="1">
      <alignment horizontal="center" vertical="center" wrapText="1"/>
    </xf>
    <xf numFmtId="0" fontId="8" fillId="0" borderId="4" xfId="0" applyFont="1" applyBorder="1" applyAlignment="1">
      <alignment vertical="center" wrapText="1"/>
    </xf>
    <xf numFmtId="0" fontId="0" fillId="0" borderId="4" xfId="0" applyBorder="1" applyAlignment="1">
      <alignment horizontal="left" vertical="center" wrapText="1" indent="3"/>
    </xf>
    <xf numFmtId="16" fontId="0" fillId="0" borderId="4" xfId="0" applyNumberFormat="1" applyBorder="1" applyAlignment="1">
      <alignment horizontal="center" vertical="center" wrapText="1"/>
    </xf>
    <xf numFmtId="0" fontId="0" fillId="8" borderId="0" xfId="0" applyFill="1"/>
    <xf numFmtId="0" fontId="0" fillId="2" borderId="5" xfId="0" applyFill="1" applyBorder="1" applyAlignment="1">
      <alignment horizontal="center" vertical="center"/>
    </xf>
    <xf numFmtId="0" fontId="0" fillId="2" borderId="5" xfId="0" applyFill="1" applyBorder="1" applyAlignment="1">
      <alignment horizontal="center" vertical="center" wrapText="1"/>
    </xf>
    <xf numFmtId="0" fontId="0" fillId="0" borderId="5" xfId="0" applyBorder="1" applyAlignment="1">
      <alignment horizontal="center" vertical="center"/>
    </xf>
    <xf numFmtId="0" fontId="0" fillId="2" borderId="5" xfId="0" applyFill="1" applyBorder="1" applyAlignment="1">
      <alignment vertical="center"/>
    </xf>
    <xf numFmtId="0" fontId="0" fillId="2" borderId="5" xfId="0" applyFill="1" applyBorder="1" applyAlignment="1">
      <alignment vertic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xf>
    <xf numFmtId="0" fontId="0" fillId="2" borderId="7" xfId="0" applyFill="1" applyBorder="1" applyAlignment="1">
      <alignment horizontal="center" vertical="center" wrapText="1"/>
    </xf>
    <xf numFmtId="14" fontId="0" fillId="0" borderId="0" xfId="0" applyNumberFormat="1" applyAlignment="1">
      <alignment horizontal="center" vertical="center"/>
    </xf>
    <xf numFmtId="14" fontId="0" fillId="0" borderId="5" xfId="0" applyNumberFormat="1" applyBorder="1" applyAlignment="1">
      <alignment horizontal="center" vertical="center"/>
    </xf>
    <xf numFmtId="0" fontId="0" fillId="0" borderId="5" xfId="0" quotePrefix="1" applyBorder="1" applyAlignment="1">
      <alignment horizontal="left" vertical="center" wrapText="1"/>
    </xf>
    <xf numFmtId="0" fontId="2" fillId="0" borderId="5" xfId="4" applyBorder="1" applyAlignment="1">
      <alignment vertical="center"/>
    </xf>
    <xf numFmtId="0" fontId="0" fillId="0" borderId="5" xfId="0" applyBorder="1" applyAlignment="1">
      <alignment horizontal="center" vertical="center" wrapText="1"/>
    </xf>
    <xf numFmtId="14" fontId="0" fillId="0" borderId="5" xfId="0" applyNumberFormat="1" applyBorder="1" applyAlignment="1">
      <alignment horizontal="center" vertical="center" wrapText="1"/>
    </xf>
    <xf numFmtId="0" fontId="0" fillId="0" borderId="5" xfId="0" applyBorder="1" applyAlignment="1">
      <alignment horizontal="left" vertical="center"/>
    </xf>
    <xf numFmtId="0" fontId="2" fillId="0" borderId="5" xfId="4" applyBorder="1" applyAlignment="1">
      <alignment vertical="center" wrapText="1"/>
    </xf>
    <xf numFmtId="0" fontId="0" fillId="0" borderId="5" xfId="0" applyBorder="1" applyAlignment="1">
      <alignment horizontal="left" vertical="center" wrapText="1"/>
    </xf>
    <xf numFmtId="0" fontId="4" fillId="0" borderId="5" xfId="0" applyFont="1" applyBorder="1" applyAlignment="1">
      <alignment horizontal="center" vertical="center"/>
    </xf>
    <xf numFmtId="14" fontId="4" fillId="0" borderId="5" xfId="0" applyNumberFormat="1" applyFont="1" applyBorder="1" applyAlignment="1">
      <alignment horizontal="center" vertical="center"/>
    </xf>
    <xf numFmtId="0" fontId="0" fillId="0" borderId="5" xfId="0" applyBorder="1" applyAlignment="1">
      <alignment vertical="center" wrapText="1"/>
    </xf>
    <xf numFmtId="0" fontId="0" fillId="0" borderId="5" xfId="0" applyBorder="1" applyAlignment="1">
      <alignment vertical="center"/>
    </xf>
    <xf numFmtId="0" fontId="4" fillId="0" borderId="5" xfId="0" applyFont="1" applyBorder="1" applyAlignment="1">
      <alignment vertical="center" wrapText="1"/>
    </xf>
    <xf numFmtId="0" fontId="0" fillId="2" borderId="9" xfId="0" applyFill="1" applyBorder="1" applyAlignment="1">
      <alignment horizontal="center" vertical="center"/>
    </xf>
    <xf numFmtId="0" fontId="0" fillId="0" borderId="9" xfId="0" applyBorder="1" applyAlignment="1">
      <alignment horizontal="center" vertical="center"/>
    </xf>
    <xf numFmtId="14" fontId="0" fillId="0" borderId="9" xfId="0" applyNumberFormat="1" applyBorder="1" applyAlignment="1">
      <alignment horizontal="center" vertical="center"/>
    </xf>
    <xf numFmtId="0" fontId="0" fillId="0" borderId="9" xfId="0" quotePrefix="1" applyBorder="1" applyAlignment="1">
      <alignment horizontal="left" vertical="center" wrapText="1"/>
    </xf>
    <xf numFmtId="0" fontId="2" fillId="0" borderId="9" xfId="4" applyBorder="1" applyAlignment="1">
      <alignment vertical="center"/>
    </xf>
    <xf numFmtId="0" fontId="0" fillId="2" borderId="10" xfId="0" applyFill="1" applyBorder="1" applyAlignment="1">
      <alignment horizontal="center" vertical="center"/>
    </xf>
    <xf numFmtId="0" fontId="0" fillId="0" borderId="10" xfId="0" applyBorder="1" applyAlignment="1">
      <alignment horizontal="center" vertical="center"/>
    </xf>
    <xf numFmtId="14" fontId="0" fillId="0" borderId="10" xfId="0" applyNumberFormat="1" applyBorder="1" applyAlignment="1">
      <alignment horizontal="center" vertical="center"/>
    </xf>
    <xf numFmtId="0" fontId="0" fillId="0" borderId="10" xfId="0" applyBorder="1" applyAlignment="1">
      <alignment horizontal="center" vertical="center" wrapText="1"/>
    </xf>
    <xf numFmtId="0" fontId="0" fillId="0" borderId="10" xfId="0" applyBorder="1" applyAlignment="1">
      <alignment horizontal="left" vertical="center"/>
    </xf>
    <xf numFmtId="0" fontId="2" fillId="0" borderId="10" xfId="4" applyBorder="1" applyAlignment="1">
      <alignment vertical="center"/>
    </xf>
    <xf numFmtId="0" fontId="0" fillId="0" borderId="7" xfId="0" applyBorder="1" applyAlignment="1">
      <alignment horizontal="center" vertical="center"/>
    </xf>
    <xf numFmtId="0" fontId="0" fillId="0" borderId="7" xfId="0" applyBorder="1" applyAlignment="1">
      <alignment horizontal="left" vertical="center"/>
    </xf>
    <xf numFmtId="0" fontId="2" fillId="0" borderId="7" xfId="4" applyBorder="1" applyAlignment="1">
      <alignment vertical="center" wrapText="1"/>
    </xf>
    <xf numFmtId="0" fontId="0" fillId="2" borderId="8" xfId="0" applyFill="1" applyBorder="1" applyAlignment="1">
      <alignment horizontal="center" vertical="center"/>
    </xf>
    <xf numFmtId="0" fontId="0" fillId="2" borderId="8" xfId="0" applyFill="1" applyBorder="1" applyAlignment="1">
      <alignment horizontal="center" vertical="center" wrapText="1"/>
    </xf>
    <xf numFmtId="0" fontId="0" fillId="0" borderId="8" xfId="0" applyBorder="1" applyAlignment="1">
      <alignment horizontal="center" vertical="center"/>
    </xf>
    <xf numFmtId="0" fontId="0" fillId="0" borderId="8" xfId="0" applyBorder="1" applyAlignment="1">
      <alignment horizontal="left" vertical="center"/>
    </xf>
    <xf numFmtId="14" fontId="0" fillId="0" borderId="7" xfId="0" applyNumberFormat="1" applyBorder="1" applyAlignment="1">
      <alignment horizontal="center" vertical="center"/>
    </xf>
    <xf numFmtId="14" fontId="0" fillId="0" borderId="8" xfId="0" applyNumberFormat="1" applyBorder="1" applyAlignment="1">
      <alignment horizontal="center" vertical="center"/>
    </xf>
    <xf numFmtId="0" fontId="0" fillId="2" borderId="9" xfId="0" applyFill="1" applyBorder="1" applyAlignment="1">
      <alignment horizontal="center" vertical="center" wrapText="1"/>
    </xf>
    <xf numFmtId="0" fontId="2" fillId="0" borderId="9" xfId="4" applyBorder="1" applyAlignment="1">
      <alignment vertical="center" wrapText="1"/>
    </xf>
    <xf numFmtId="0" fontId="0" fillId="2" borderId="10" xfId="0" applyFill="1" applyBorder="1" applyAlignment="1">
      <alignment horizontal="center" vertical="center" wrapText="1"/>
    </xf>
    <xf numFmtId="0" fontId="4" fillId="0" borderId="10" xfId="0" applyFont="1" applyBorder="1" applyAlignment="1">
      <alignment horizontal="center" vertical="center"/>
    </xf>
    <xf numFmtId="14" fontId="4" fillId="0" borderId="10" xfId="0" applyNumberFormat="1" applyFont="1" applyBorder="1" applyAlignment="1">
      <alignment horizontal="center" vertical="center"/>
    </xf>
    <xf numFmtId="0" fontId="4" fillId="0" borderId="10" xfId="0" quotePrefix="1" applyFont="1" applyBorder="1" applyAlignment="1">
      <alignment horizontal="left" vertical="center" wrapText="1"/>
    </xf>
    <xf numFmtId="0" fontId="4" fillId="0" borderId="10" xfId="4" applyFont="1" applyBorder="1" applyAlignment="1">
      <alignment vertical="center" wrapText="1"/>
    </xf>
    <xf numFmtId="0" fontId="0" fillId="2" borderId="12" xfId="0" applyFill="1" applyBorder="1" applyAlignment="1">
      <alignment horizontal="center" vertical="center" wrapText="1"/>
    </xf>
    <xf numFmtId="0" fontId="0" fillId="0" borderId="9" xfId="0" applyBorder="1" applyAlignment="1">
      <alignment horizontal="left" vertical="center"/>
    </xf>
    <xf numFmtId="0" fontId="0" fillId="0" borderId="8" xfId="0" applyBorder="1" applyAlignment="1">
      <alignment vertical="center" wrapText="1"/>
    </xf>
    <xf numFmtId="0" fontId="0" fillId="0" borderId="9" xfId="0" applyBorder="1" applyAlignment="1">
      <alignment horizontal="center" vertical="center" wrapText="1"/>
    </xf>
    <xf numFmtId="0" fontId="0" fillId="0" borderId="6" xfId="0" applyBorder="1" applyAlignment="1">
      <alignment horizontal="center" vertical="center"/>
    </xf>
    <xf numFmtId="14" fontId="0" fillId="0" borderId="6" xfId="0" applyNumberFormat="1" applyBorder="1" applyAlignment="1">
      <alignment horizontal="center" vertical="center"/>
    </xf>
    <xf numFmtId="0" fontId="0" fillId="0" borderId="6" xfId="0" applyBorder="1" applyAlignment="1">
      <alignment horizontal="left" vertical="center" wrapText="1"/>
    </xf>
    <xf numFmtId="0" fontId="0" fillId="0" borderId="10" xfId="0" applyBorder="1" applyAlignment="1">
      <alignment vertical="center" wrapText="1"/>
    </xf>
    <xf numFmtId="0" fontId="0" fillId="0" borderId="9" xfId="0" applyBorder="1" applyAlignment="1">
      <alignment vertical="center" wrapText="1"/>
    </xf>
    <xf numFmtId="0" fontId="0" fillId="0" borderId="12" xfId="0" applyBorder="1" applyAlignment="1">
      <alignment horizontal="center" vertical="center" wrapText="1"/>
    </xf>
    <xf numFmtId="14" fontId="0" fillId="0" borderId="12" xfId="0" applyNumberFormat="1" applyBorder="1" applyAlignment="1">
      <alignment horizontal="center" vertical="center"/>
    </xf>
    <xf numFmtId="0" fontId="0" fillId="0" borderId="12" xfId="0" applyBorder="1" applyAlignment="1">
      <alignment horizontal="center" vertical="center"/>
    </xf>
    <xf numFmtId="0" fontId="0" fillId="0" borderId="12" xfId="0" quotePrefix="1" applyBorder="1" applyAlignment="1">
      <alignment horizontal="left" vertical="center" wrapText="1"/>
    </xf>
    <xf numFmtId="0" fontId="2" fillId="0" borderId="12" xfId="4" applyFill="1" applyBorder="1" applyAlignment="1">
      <alignment vertical="center" wrapText="1"/>
    </xf>
    <xf numFmtId="0" fontId="0" fillId="0" borderId="10" xfId="0" applyBorder="1" applyAlignment="1">
      <alignment vertical="center"/>
    </xf>
    <xf numFmtId="0" fontId="0" fillId="0" borderId="8" xfId="0" applyBorder="1" applyAlignment="1">
      <alignment vertical="center"/>
    </xf>
    <xf numFmtId="0" fontId="0" fillId="0" borderId="7" xfId="0" applyBorder="1" applyAlignment="1">
      <alignment vertical="center"/>
    </xf>
    <xf numFmtId="0" fontId="3" fillId="0" borderId="8" xfId="0" applyFont="1" applyBorder="1" applyAlignment="1">
      <alignment horizontal="center" vertical="center"/>
    </xf>
    <xf numFmtId="14" fontId="3" fillId="0" borderId="8" xfId="0" applyNumberFormat="1"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0" fillId="0" borderId="9" xfId="0" applyBorder="1" applyAlignment="1">
      <alignment vertical="center"/>
    </xf>
    <xf numFmtId="0" fontId="4" fillId="0" borderId="8" xfId="0" applyFont="1" applyBorder="1" applyAlignment="1">
      <alignment vertical="center"/>
    </xf>
    <xf numFmtId="14" fontId="4" fillId="0" borderId="8" xfId="0" applyNumberFormat="1" applyFont="1" applyBorder="1" applyAlignment="1">
      <alignment horizontal="center" vertical="center"/>
    </xf>
    <xf numFmtId="14" fontId="4" fillId="0" borderId="9" xfId="0" applyNumberFormat="1" applyFont="1" applyBorder="1" applyAlignment="1">
      <alignment horizontal="center" vertical="center"/>
    </xf>
    <xf numFmtId="0" fontId="10" fillId="0" borderId="10" xfId="0" applyFont="1" applyBorder="1" applyAlignment="1">
      <alignment horizontal="center" vertical="center" wrapText="1"/>
    </xf>
    <xf numFmtId="0" fontId="0" fillId="0" borderId="7" xfId="0" applyBorder="1" applyAlignment="1">
      <alignment horizontal="center" vertical="center" wrapText="1"/>
    </xf>
    <xf numFmtId="0" fontId="0" fillId="0" borderId="7" xfId="0" quotePrefix="1" applyBorder="1" applyAlignment="1">
      <alignment vertical="center" wrapText="1"/>
    </xf>
    <xf numFmtId="0" fontId="4" fillId="0" borderId="6" xfId="0" applyFont="1" applyBorder="1" applyAlignment="1">
      <alignment horizontal="center" vertical="center"/>
    </xf>
    <xf numFmtId="0" fontId="0" fillId="0" borderId="9" xfId="0" applyBorder="1" applyAlignment="1">
      <alignment horizontal="left" vertical="center" wrapText="1"/>
    </xf>
    <xf numFmtId="0" fontId="0" fillId="2" borderId="13" xfId="0" applyFill="1" applyBorder="1" applyAlignment="1">
      <alignment horizontal="center" vertical="center"/>
    </xf>
    <xf numFmtId="0" fontId="4" fillId="0" borderId="13" xfId="0" applyFont="1" applyBorder="1" applyAlignment="1">
      <alignment horizontal="center" vertical="center"/>
    </xf>
    <xf numFmtId="0" fontId="0" fillId="0" borderId="13" xfId="0" applyBorder="1" applyAlignment="1">
      <alignment horizontal="center" vertical="center"/>
    </xf>
    <xf numFmtId="0" fontId="0" fillId="0" borderId="13" xfId="0" applyBorder="1" applyAlignment="1">
      <alignment vertical="center"/>
    </xf>
    <xf numFmtId="0" fontId="0" fillId="0" borderId="9" xfId="0" quotePrefix="1" applyBorder="1" applyAlignment="1">
      <alignment horizontal="center" vertical="center" wrapText="1"/>
    </xf>
    <xf numFmtId="0" fontId="4" fillId="0" borderId="7" xfId="0" applyFont="1" applyBorder="1" applyAlignment="1">
      <alignment horizontal="center" vertical="center"/>
    </xf>
    <xf numFmtId="0" fontId="0" fillId="2" borderId="12" xfId="0" applyFill="1" applyBorder="1" applyAlignment="1">
      <alignment horizontal="center" vertical="center"/>
    </xf>
    <xf numFmtId="0" fontId="3" fillId="0" borderId="0" xfId="0" applyFont="1"/>
    <xf numFmtId="0" fontId="0" fillId="0" borderId="5" xfId="0" quotePrefix="1" applyBorder="1" applyAlignment="1">
      <alignment vertical="center" wrapText="1"/>
    </xf>
    <xf numFmtId="0" fontId="4" fillId="0" borderId="5" xfId="0" quotePrefix="1" applyFont="1" applyBorder="1" applyAlignment="1">
      <alignment vertical="center" wrapText="1"/>
    </xf>
    <xf numFmtId="0" fontId="4" fillId="0" borderId="10" xfId="0" quotePrefix="1" applyFont="1" applyBorder="1" applyAlignment="1">
      <alignment vertical="center" wrapText="1"/>
    </xf>
    <xf numFmtId="0" fontId="0" fillId="0" borderId="6" xfId="0" applyBorder="1" applyAlignment="1">
      <alignment horizontal="center" vertical="center" wrapText="1"/>
    </xf>
    <xf numFmtId="0" fontId="0" fillId="0" borderId="6" xfId="0" applyBorder="1" applyAlignment="1">
      <alignment vertical="center" wrapText="1"/>
    </xf>
    <xf numFmtId="0" fontId="0" fillId="0" borderId="6" xfId="0" applyBorder="1" applyAlignment="1">
      <alignment vertical="center"/>
    </xf>
    <xf numFmtId="14" fontId="4" fillId="0" borderId="7" xfId="0" applyNumberFormat="1" applyFont="1" applyBorder="1" applyAlignment="1">
      <alignment horizontal="center" vertical="center"/>
    </xf>
    <xf numFmtId="0" fontId="10" fillId="0" borderId="7" xfId="0" applyFont="1" applyBorder="1" applyAlignment="1">
      <alignment horizontal="center" vertical="center" wrapText="1"/>
    </xf>
    <xf numFmtId="0" fontId="0" fillId="0" borderId="10" xfId="0" quotePrefix="1" applyBorder="1" applyAlignment="1">
      <alignment horizontal="left" vertical="center" wrapText="1"/>
    </xf>
    <xf numFmtId="0" fontId="0" fillId="0" borderId="10" xfId="0" applyBorder="1" applyAlignment="1">
      <alignment horizontal="left" vertical="center" wrapText="1"/>
    </xf>
    <xf numFmtId="0" fontId="0" fillId="2" borderId="14" xfId="0" applyFill="1" applyBorder="1" applyAlignment="1">
      <alignment vertical="center" wrapText="1"/>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2" borderId="17" xfId="0" applyFill="1" applyBorder="1" applyAlignment="1">
      <alignment vertical="center"/>
    </xf>
    <xf numFmtId="0" fontId="0" fillId="0" borderId="17" xfId="0" applyBorder="1" applyAlignment="1">
      <alignment horizontal="center" vertical="center"/>
    </xf>
    <xf numFmtId="0" fontId="0" fillId="0" borderId="18" xfId="0" applyBorder="1" applyAlignment="1">
      <alignment horizontal="center" vertical="center"/>
    </xf>
    <xf numFmtId="14" fontId="0" fillId="0" borderId="14" xfId="0" applyNumberFormat="1" applyBorder="1" applyAlignment="1">
      <alignment horizontal="center" vertical="center"/>
    </xf>
    <xf numFmtId="14" fontId="0" fillId="0" borderId="17" xfId="0" applyNumberFormat="1" applyBorder="1" applyAlignment="1">
      <alignment horizontal="center" vertical="center"/>
    </xf>
    <xf numFmtId="0" fontId="0" fillId="2" borderId="22" xfId="0" applyFill="1" applyBorder="1" applyAlignment="1">
      <alignment horizontal="center" vertical="center"/>
    </xf>
    <xf numFmtId="0" fontId="0" fillId="2" borderId="24" xfId="0" applyFill="1" applyBorder="1" applyAlignment="1">
      <alignment horizontal="center" vertical="center"/>
    </xf>
    <xf numFmtId="0" fontId="0" fillId="2" borderId="26" xfId="0" applyFill="1" applyBorder="1" applyAlignment="1">
      <alignment horizontal="center" vertical="center"/>
    </xf>
    <xf numFmtId="0" fontId="0" fillId="2" borderId="17" xfId="0" applyFill="1" applyBorder="1" applyAlignment="1">
      <alignment vertical="center" wrapText="1"/>
    </xf>
    <xf numFmtId="0" fontId="0" fillId="0" borderId="25" xfId="0" applyBorder="1" applyAlignment="1">
      <alignment horizontal="left" vertical="center"/>
    </xf>
    <xf numFmtId="0" fontId="0" fillId="0" borderId="25" xfId="0" applyBorder="1" applyAlignment="1">
      <alignment horizontal="left" vertical="center" wrapText="1"/>
    </xf>
    <xf numFmtId="0" fontId="0" fillId="0" borderId="25" xfId="0" quotePrefix="1" applyBorder="1" applyAlignment="1">
      <alignment horizontal="left" vertical="center" wrapText="1"/>
    </xf>
    <xf numFmtId="0" fontId="0" fillId="0" borderId="27" xfId="0" applyBorder="1" applyAlignment="1">
      <alignment horizontal="left" vertical="center"/>
    </xf>
    <xf numFmtId="0" fontId="14" fillId="6" borderId="28" xfId="3" applyFont="1" applyFill="1" applyBorder="1" applyAlignment="1">
      <alignment horizontal="center" vertical="center"/>
    </xf>
    <xf numFmtId="0" fontId="14" fillId="6" borderId="15" xfId="3" applyFont="1" applyFill="1" applyBorder="1" applyAlignment="1">
      <alignment horizontal="center" vertical="center"/>
    </xf>
    <xf numFmtId="0" fontId="14" fillId="4" borderId="15" xfId="2" applyFont="1" applyBorder="1" applyAlignment="1">
      <alignment horizontal="center" vertical="center" wrapText="1"/>
    </xf>
    <xf numFmtId="0" fontId="14" fillId="4" borderId="15" xfId="2" applyFont="1" applyBorder="1" applyAlignment="1">
      <alignment horizontal="center" vertical="center"/>
    </xf>
    <xf numFmtId="0" fontId="14" fillId="6" borderId="23" xfId="2" applyFont="1" applyFill="1" applyBorder="1" applyAlignment="1">
      <alignment horizontal="center" vertical="center"/>
    </xf>
    <xf numFmtId="0" fontId="14" fillId="7" borderId="19" xfId="3" applyFont="1" applyFill="1" applyBorder="1" applyAlignment="1">
      <alignment horizontal="center" vertical="center"/>
    </xf>
    <xf numFmtId="0" fontId="14" fillId="7" borderId="20" xfId="3" applyFont="1" applyFill="1" applyBorder="1" applyAlignment="1">
      <alignment horizontal="center" vertical="center"/>
    </xf>
    <xf numFmtId="0" fontId="14" fillId="7" borderId="20" xfId="1" applyFont="1" applyFill="1" applyBorder="1" applyAlignment="1">
      <alignment horizontal="center" vertical="center"/>
    </xf>
    <xf numFmtId="0" fontId="14" fillId="3" borderId="20" xfId="1" applyFont="1" applyBorder="1" applyAlignment="1">
      <alignment horizontal="center" vertical="center" wrapText="1"/>
    </xf>
    <xf numFmtId="0" fontId="14" fillId="3" borderId="20" xfId="1" applyFont="1" applyBorder="1" applyAlignment="1">
      <alignment horizontal="center" vertical="center"/>
    </xf>
    <xf numFmtId="0" fontId="14" fillId="3" borderId="21" xfId="1" applyFont="1" applyBorder="1" applyAlignment="1">
      <alignment horizontal="center" vertical="center"/>
    </xf>
    <xf numFmtId="0" fontId="0" fillId="2" borderId="17" xfId="0" applyFill="1" applyBorder="1" applyAlignment="1">
      <alignment horizontal="center" vertical="center" wrapText="1"/>
    </xf>
    <xf numFmtId="14" fontId="0" fillId="2" borderId="5" xfId="0" applyNumberFormat="1" applyFill="1" applyBorder="1" applyAlignment="1">
      <alignment horizontal="center" vertical="center"/>
    </xf>
    <xf numFmtId="0" fontId="14" fillId="5" borderId="0" xfId="3" applyFont="1" applyAlignment="1">
      <alignment horizontal="center" vertical="center"/>
    </xf>
    <xf numFmtId="14" fontId="14" fillId="5" borderId="0" xfId="3" applyNumberFormat="1" applyFont="1" applyAlignment="1">
      <alignment horizontal="center" vertical="center"/>
    </xf>
    <xf numFmtId="0" fontId="14" fillId="5" borderId="0" xfId="3" applyFont="1" applyAlignment="1">
      <alignment horizontal="center" vertical="center" wrapText="1"/>
    </xf>
    <xf numFmtId="0" fontId="0" fillId="0" borderId="12" xfId="0" applyBorder="1" applyAlignment="1">
      <alignment horizontal="left" vertical="center"/>
    </xf>
    <xf numFmtId="0" fontId="2" fillId="0" borderId="12" xfId="4" applyBorder="1" applyAlignment="1">
      <alignment vertical="center" wrapText="1"/>
    </xf>
    <xf numFmtId="0" fontId="0" fillId="0" borderId="12" xfId="0" applyBorder="1" applyAlignment="1">
      <alignment horizontal="left" vertical="center" wrapText="1"/>
    </xf>
    <xf numFmtId="0" fontId="2" fillId="0" borderId="6" xfId="4" applyBorder="1" applyAlignment="1">
      <alignment vertical="center" wrapText="1"/>
    </xf>
    <xf numFmtId="0" fontId="0" fillId="0" borderId="29" xfId="0" applyBorder="1" applyAlignment="1">
      <alignment vertical="center" wrapText="1"/>
    </xf>
    <xf numFmtId="0" fontId="0" fillId="2" borderId="8" xfId="0" quotePrefix="1" applyFill="1" applyBorder="1" applyAlignment="1">
      <alignment horizontal="left" vertical="center" wrapText="1"/>
    </xf>
    <xf numFmtId="0" fontId="0" fillId="0" borderId="10" xfId="0" quotePrefix="1" applyBorder="1" applyAlignment="1">
      <alignment horizontal="center" vertical="center" wrapText="1"/>
    </xf>
    <xf numFmtId="0" fontId="0" fillId="0" borderId="5" xfId="0" quotePrefix="1" applyBorder="1" applyAlignment="1">
      <alignment horizontal="center" vertical="center" wrapText="1"/>
    </xf>
    <xf numFmtId="0" fontId="4" fillId="0" borderId="10" xfId="0" quotePrefix="1" applyFont="1" applyBorder="1" applyAlignment="1">
      <alignment horizontal="center" vertical="center" wrapText="1"/>
    </xf>
    <xf numFmtId="0" fontId="0" fillId="0" borderId="8" xfId="0" applyBorder="1" applyAlignment="1">
      <alignment horizontal="center" vertical="center" wrapText="1"/>
    </xf>
    <xf numFmtId="0" fontId="0" fillId="0" borderId="12" xfId="0" quotePrefix="1" applyBorder="1" applyAlignment="1">
      <alignment horizontal="center" vertical="center" wrapText="1"/>
    </xf>
    <xf numFmtId="0" fontId="4" fillId="0" borderId="5" xfId="0" applyFont="1" applyBorder="1" applyAlignment="1">
      <alignment horizontal="center" vertical="center" wrapText="1"/>
    </xf>
    <xf numFmtId="0" fontId="4" fillId="0" borderId="5" xfId="0" quotePrefix="1" applyFont="1" applyBorder="1" applyAlignment="1">
      <alignment horizontal="center" vertical="center" wrapText="1"/>
    </xf>
    <xf numFmtId="0" fontId="3" fillId="0" borderId="8" xfId="0" applyFont="1" applyBorder="1" applyAlignment="1">
      <alignment horizontal="center" vertical="center" wrapText="1"/>
    </xf>
    <xf numFmtId="0" fontId="0" fillId="0" borderId="0" xfId="0" quotePrefix="1" applyAlignment="1">
      <alignment horizontal="center" vertical="center" wrapText="1"/>
    </xf>
    <xf numFmtId="0" fontId="0" fillId="0" borderId="7" xfId="0" quotePrefix="1" applyBorder="1" applyAlignment="1">
      <alignment horizontal="center" vertical="center" wrapText="1"/>
    </xf>
    <xf numFmtId="0" fontId="4" fillId="0" borderId="6" xfId="0" quotePrefix="1" applyFont="1" applyBorder="1" applyAlignment="1">
      <alignment vertical="center" wrapText="1"/>
    </xf>
    <xf numFmtId="0" fontId="4" fillId="0" borderId="6" xfId="0" quotePrefix="1" applyFont="1" applyBorder="1" applyAlignment="1">
      <alignment horizontal="center" vertical="center" wrapText="1"/>
    </xf>
    <xf numFmtId="0" fontId="0" fillId="0" borderId="12" xfId="0" applyBorder="1" applyAlignment="1">
      <alignment vertical="center" wrapText="1"/>
    </xf>
    <xf numFmtId="0" fontId="0" fillId="0" borderId="12" xfId="0" applyBorder="1" applyAlignment="1">
      <alignment vertical="center"/>
    </xf>
    <xf numFmtId="0" fontId="4" fillId="0" borderId="10" xfId="0" applyFont="1" applyBorder="1" applyAlignment="1">
      <alignment vertical="center" wrapText="1"/>
    </xf>
    <xf numFmtId="14" fontId="0" fillId="8" borderId="0" xfId="0" applyNumberFormat="1" applyFill="1" applyAlignment="1">
      <alignment horizontal="center" vertical="center"/>
    </xf>
    <xf numFmtId="14" fontId="0" fillId="2" borderId="17" xfId="0" applyNumberFormat="1" applyFill="1" applyBorder="1" applyAlignment="1">
      <alignment horizontal="center" vertical="center"/>
    </xf>
    <xf numFmtId="0" fontId="0" fillId="0" borderId="23" xfId="0" applyBorder="1" applyAlignment="1">
      <alignment horizontal="center" vertical="center" wrapText="1"/>
    </xf>
    <xf numFmtId="0" fontId="0" fillId="0" borderId="25" xfId="0" applyBorder="1" applyAlignment="1">
      <alignment horizontal="center" vertical="center"/>
    </xf>
    <xf numFmtId="0" fontId="0" fillId="0" borderId="27" xfId="0" applyBorder="1" applyAlignment="1">
      <alignment horizontal="center" vertical="center"/>
    </xf>
    <xf numFmtId="20" fontId="0" fillId="0" borderId="5" xfId="0" applyNumberFormat="1" applyBorder="1" applyAlignment="1">
      <alignment horizontal="center" vertical="center"/>
    </xf>
    <xf numFmtId="20" fontId="16" fillId="9" borderId="5" xfId="5" applyNumberFormat="1" applyBorder="1" applyAlignment="1">
      <alignment horizontal="center" vertical="center"/>
    </xf>
    <xf numFmtId="0" fontId="16" fillId="9" borderId="5" xfId="5" applyBorder="1" applyAlignment="1">
      <alignment horizontal="center" vertical="center"/>
    </xf>
    <xf numFmtId="20" fontId="0" fillId="10" borderId="5" xfId="0" applyNumberFormat="1" applyFill="1" applyBorder="1" applyAlignment="1">
      <alignment horizontal="center" vertical="center"/>
    </xf>
    <xf numFmtId="0" fontId="0" fillId="10" borderId="5" xfId="0" applyFill="1" applyBorder="1" applyAlignment="1">
      <alignment horizontal="center" vertical="center"/>
    </xf>
    <xf numFmtId="0" fontId="0" fillId="11" borderId="5" xfId="0" applyFill="1" applyBorder="1" applyAlignment="1">
      <alignment horizontal="center" vertical="center"/>
    </xf>
    <xf numFmtId="0" fontId="0" fillId="8" borderId="0" xfId="0" applyFill="1" applyAlignment="1">
      <alignment horizontal="center" vertical="center"/>
    </xf>
    <xf numFmtId="49" fontId="17" fillId="0" borderId="5" xfId="0" applyNumberFormat="1" applyFont="1" applyBorder="1" applyAlignment="1">
      <alignment horizontal="center" vertical="center"/>
    </xf>
    <xf numFmtId="1" fontId="17" fillId="11" borderId="5" xfId="0" applyNumberFormat="1" applyFont="1" applyFill="1" applyBorder="1" applyAlignment="1">
      <alignment horizontal="center" vertical="center"/>
    </xf>
    <xf numFmtId="1" fontId="0" fillId="8" borderId="0" xfId="0" applyNumberFormat="1" applyFill="1" applyAlignment="1">
      <alignment horizontal="center" vertical="center"/>
    </xf>
    <xf numFmtId="0" fontId="16" fillId="9" borderId="0" xfId="5"/>
    <xf numFmtId="0" fontId="16" fillId="9" borderId="0" xfId="5" applyAlignment="1">
      <alignment horizontal="left" vertical="center"/>
    </xf>
    <xf numFmtId="0" fontId="18" fillId="0" borderId="0" xfId="0" applyFont="1"/>
    <xf numFmtId="20" fontId="14" fillId="8" borderId="5" xfId="0" applyNumberFormat="1" applyFont="1" applyFill="1" applyBorder="1" applyAlignment="1">
      <alignment horizontal="center" vertical="center"/>
    </xf>
    <xf numFmtId="0" fontId="14" fillId="8" borderId="5" xfId="0" applyFont="1" applyFill="1" applyBorder="1" applyAlignment="1">
      <alignment horizontal="center" vertical="center"/>
    </xf>
    <xf numFmtId="0" fontId="0" fillId="0" borderId="6" xfId="0" quotePrefix="1" applyBorder="1" applyAlignment="1">
      <alignment horizontal="left" vertical="center" wrapText="1"/>
    </xf>
    <xf numFmtId="0" fontId="0" fillId="0" borderId="6" xfId="0" quotePrefix="1" applyBorder="1" applyAlignment="1">
      <alignment horizontal="center" vertical="center" wrapText="1"/>
    </xf>
    <xf numFmtId="0" fontId="11" fillId="0" borderId="6" xfId="4" applyFont="1" applyBorder="1" applyAlignment="1">
      <alignment vertical="center" wrapText="1"/>
    </xf>
    <xf numFmtId="0" fontId="11" fillId="0" borderId="8" xfId="0" applyFont="1" applyBorder="1" applyAlignment="1">
      <alignment vertical="center" wrapText="1"/>
    </xf>
    <xf numFmtId="0" fontId="0" fillId="0" borderId="9" xfId="0" quotePrefix="1" applyBorder="1" applyAlignment="1">
      <alignment vertical="center" wrapText="1"/>
    </xf>
    <xf numFmtId="0" fontId="0" fillId="12" borderId="0" xfId="0" applyFill="1"/>
    <xf numFmtId="0" fontId="0" fillId="14" borderId="0" xfId="0" applyFill="1"/>
    <xf numFmtId="0" fontId="0" fillId="12" borderId="32" xfId="0" applyFill="1" applyBorder="1"/>
    <xf numFmtId="0" fontId="0" fillId="12" borderId="33" xfId="0" applyFill="1" applyBorder="1"/>
    <xf numFmtId="0" fontId="0" fillId="12" borderId="34" xfId="0" applyFill="1" applyBorder="1"/>
    <xf numFmtId="0" fontId="0" fillId="12" borderId="35" xfId="0" applyFill="1" applyBorder="1"/>
    <xf numFmtId="0" fontId="3" fillId="12" borderId="36" xfId="0" applyFont="1" applyFill="1" applyBorder="1"/>
    <xf numFmtId="0" fontId="3" fillId="12" borderId="37" xfId="0" applyFont="1" applyFill="1" applyBorder="1"/>
    <xf numFmtId="0" fontId="3" fillId="14" borderId="0" xfId="0" applyFont="1" applyFill="1"/>
    <xf numFmtId="0" fontId="21" fillId="12" borderId="0" xfId="0" applyFont="1" applyFill="1" applyAlignment="1">
      <alignment horizontal="center"/>
    </xf>
    <xf numFmtId="0" fontId="19" fillId="2" borderId="38" xfId="0" applyFont="1" applyFill="1" applyBorder="1" applyAlignment="1">
      <alignment horizontal="center" vertical="center"/>
    </xf>
    <xf numFmtId="0" fontId="19" fillId="2" borderId="39" xfId="0" applyFont="1" applyFill="1" applyBorder="1" applyAlignment="1">
      <alignment horizontal="center" vertical="center"/>
    </xf>
    <xf numFmtId="0" fontId="19" fillId="16" borderId="38" xfId="0" applyFont="1" applyFill="1" applyBorder="1" applyAlignment="1">
      <alignment horizontal="center" vertical="center"/>
    </xf>
    <xf numFmtId="0" fontId="19" fillId="16" borderId="39" xfId="0" applyFont="1" applyFill="1" applyBorder="1" applyAlignment="1">
      <alignment horizontal="center" vertical="center"/>
    </xf>
    <xf numFmtId="0" fontId="19" fillId="16" borderId="40" xfId="0" applyFont="1" applyFill="1" applyBorder="1" applyAlignment="1">
      <alignment horizontal="center" vertical="center" wrapText="1"/>
    </xf>
    <xf numFmtId="0" fontId="19" fillId="17" borderId="41" xfId="0" applyFont="1" applyFill="1" applyBorder="1" applyAlignment="1">
      <alignment horizontal="center" vertical="center"/>
    </xf>
    <xf numFmtId="0" fontId="19" fillId="16" borderId="38" xfId="0" applyFont="1" applyFill="1" applyBorder="1" applyAlignment="1">
      <alignment horizontal="center" vertical="center" wrapText="1"/>
    </xf>
    <xf numFmtId="0" fontId="3" fillId="2" borderId="42" xfId="0" applyFont="1" applyFill="1" applyBorder="1" applyAlignment="1">
      <alignment horizontal="center" vertical="center"/>
    </xf>
    <xf numFmtId="0" fontId="3" fillId="2" borderId="38" xfId="0" applyFont="1" applyFill="1" applyBorder="1" applyAlignment="1">
      <alignment horizontal="center" vertical="center"/>
    </xf>
    <xf numFmtId="0" fontId="0" fillId="18" borderId="43" xfId="0" applyFill="1" applyBorder="1" applyAlignment="1">
      <alignment horizontal="center"/>
    </xf>
    <xf numFmtId="0" fontId="0" fillId="18" borderId="0" xfId="0" applyFill="1" applyAlignment="1">
      <alignment horizontal="center"/>
    </xf>
    <xf numFmtId="0" fontId="0" fillId="17" borderId="0" xfId="0" applyFill="1" applyAlignment="1">
      <alignment horizontal="center"/>
    </xf>
    <xf numFmtId="0" fontId="3" fillId="18" borderId="0" xfId="0" applyFont="1" applyFill="1" applyAlignment="1">
      <alignment horizontal="center"/>
    </xf>
    <xf numFmtId="0" fontId="0" fillId="18" borderId="44" xfId="0" applyFill="1" applyBorder="1" applyAlignment="1">
      <alignment horizontal="center"/>
    </xf>
    <xf numFmtId="0" fontId="0" fillId="19" borderId="19" xfId="0" applyFill="1" applyBorder="1" applyAlignment="1">
      <alignment horizontal="center"/>
    </xf>
    <xf numFmtId="0" fontId="0" fillId="19" borderId="20" xfId="0" applyFill="1" applyBorder="1" applyAlignment="1">
      <alignment horizontal="center"/>
    </xf>
    <xf numFmtId="0" fontId="0" fillId="17" borderId="20" xfId="0" applyFill="1" applyBorder="1" applyAlignment="1">
      <alignment horizontal="center"/>
    </xf>
    <xf numFmtId="0" fontId="3" fillId="19" borderId="20" xfId="0" applyFont="1" applyFill="1" applyBorder="1" applyAlignment="1">
      <alignment horizontal="center"/>
    </xf>
    <xf numFmtId="0" fontId="0" fillId="19" borderId="21" xfId="0" applyFill="1" applyBorder="1" applyAlignment="1">
      <alignment horizontal="center"/>
    </xf>
    <xf numFmtId="0" fontId="0" fillId="19" borderId="43" xfId="0" applyFill="1" applyBorder="1" applyAlignment="1">
      <alignment horizontal="center"/>
    </xf>
    <xf numFmtId="0" fontId="0" fillId="19" borderId="0" xfId="0" applyFill="1" applyAlignment="1">
      <alignment horizontal="center"/>
    </xf>
    <xf numFmtId="0" fontId="3" fillId="19" borderId="0" xfId="0" applyFont="1" applyFill="1" applyAlignment="1">
      <alignment horizontal="center"/>
    </xf>
    <xf numFmtId="0" fontId="0" fillId="19" borderId="44" xfId="0" applyFill="1" applyBorder="1" applyAlignment="1">
      <alignment horizontal="center"/>
    </xf>
    <xf numFmtId="0" fontId="0" fillId="19" borderId="45" xfId="0" applyFill="1" applyBorder="1" applyAlignment="1">
      <alignment horizontal="center"/>
    </xf>
    <xf numFmtId="0" fontId="0" fillId="19" borderId="46" xfId="0" applyFill="1" applyBorder="1" applyAlignment="1">
      <alignment horizontal="center"/>
    </xf>
    <xf numFmtId="0" fontId="0" fillId="17" borderId="46" xfId="0" applyFill="1" applyBorder="1" applyAlignment="1">
      <alignment horizontal="center"/>
    </xf>
    <xf numFmtId="0" fontId="3" fillId="19" borderId="46" xfId="0" applyFont="1" applyFill="1" applyBorder="1" applyAlignment="1">
      <alignment horizontal="center"/>
    </xf>
    <xf numFmtId="0" fontId="0" fillId="19" borderId="47" xfId="0" applyFill="1" applyBorder="1" applyAlignment="1">
      <alignment horizontal="center"/>
    </xf>
    <xf numFmtId="0" fontId="0" fillId="18" borderId="20" xfId="0" applyFill="1" applyBorder="1" applyAlignment="1">
      <alignment horizontal="center"/>
    </xf>
    <xf numFmtId="0" fontId="0" fillId="18" borderId="21" xfId="0" applyFill="1" applyBorder="1" applyAlignment="1">
      <alignment horizontal="center"/>
    </xf>
    <xf numFmtId="0" fontId="0" fillId="18" borderId="45" xfId="0" applyFill="1" applyBorder="1" applyAlignment="1">
      <alignment horizontal="center"/>
    </xf>
    <xf numFmtId="0" fontId="0" fillId="18" borderId="46" xfId="0" applyFill="1" applyBorder="1" applyAlignment="1">
      <alignment horizontal="center"/>
    </xf>
    <xf numFmtId="0" fontId="3" fillId="18" borderId="46" xfId="0" applyFont="1" applyFill="1" applyBorder="1" applyAlignment="1">
      <alignment horizontal="center"/>
    </xf>
    <xf numFmtId="0" fontId="0" fillId="18" borderId="19" xfId="0" applyFill="1" applyBorder="1" applyAlignment="1">
      <alignment horizontal="center"/>
    </xf>
    <xf numFmtId="0" fontId="3" fillId="18" borderId="20" xfId="0" applyFont="1" applyFill="1" applyBorder="1" applyAlignment="1">
      <alignment horizontal="center"/>
    </xf>
    <xf numFmtId="0" fontId="0" fillId="0" borderId="5" xfId="0" applyBorder="1" applyAlignment="1">
      <alignment horizontal="center" vertical="center"/>
    </xf>
    <xf numFmtId="0" fontId="0" fillId="13" borderId="30" xfId="0" applyFill="1" applyBorder="1" applyAlignment="1">
      <alignment horizontal="center"/>
    </xf>
    <xf numFmtId="0" fontId="0" fillId="13" borderId="31" xfId="0" applyFill="1" applyBorder="1" applyAlignment="1">
      <alignment horizontal="center"/>
    </xf>
    <xf numFmtId="0" fontId="0" fillId="15" borderId="30" xfId="0" applyFill="1" applyBorder="1" applyAlignment="1">
      <alignment horizontal="center"/>
    </xf>
    <xf numFmtId="0" fontId="0" fillId="15" borderId="31" xfId="0" applyFill="1" applyBorder="1" applyAlignment="1">
      <alignment horizontal="center"/>
    </xf>
    <xf numFmtId="14" fontId="0" fillId="0" borderId="6" xfId="0" applyNumberFormat="1" applyBorder="1" applyAlignment="1">
      <alignment horizontal="center" vertical="center"/>
    </xf>
    <xf numFmtId="14" fontId="0" fillId="0" borderId="7" xfId="0" applyNumberFormat="1" applyBorder="1" applyAlignment="1">
      <alignment horizontal="center" vertical="center"/>
    </xf>
    <xf numFmtId="14" fontId="0" fillId="0" borderId="11" xfId="0" applyNumberFormat="1" applyBorder="1" applyAlignment="1">
      <alignment horizontal="center" vertical="center"/>
    </xf>
    <xf numFmtId="0" fontId="4" fillId="0" borderId="12" xfId="0" applyFont="1" applyBorder="1" applyAlignment="1">
      <alignment horizontal="center" vertical="center"/>
    </xf>
    <xf numFmtId="0" fontId="4" fillId="0" borderId="7" xfId="0" applyFont="1" applyBorder="1" applyAlignment="1">
      <alignment horizontal="center" vertical="center"/>
    </xf>
    <xf numFmtId="0" fontId="4" fillId="0" borderId="11" xfId="0" applyFont="1" applyBorder="1" applyAlignment="1">
      <alignment horizontal="center" vertical="center"/>
    </xf>
    <xf numFmtId="0" fontId="0" fillId="2" borderId="9"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9" xfId="0" applyFill="1" applyBorder="1" applyAlignment="1">
      <alignment horizontal="center" vertical="center" wrapText="1"/>
    </xf>
    <xf numFmtId="0" fontId="0" fillId="2" borderId="10" xfId="0" applyFill="1" applyBorder="1" applyAlignment="1">
      <alignment horizontal="center" vertical="center" wrapText="1"/>
    </xf>
    <xf numFmtId="14" fontId="4" fillId="0" borderId="12" xfId="0" applyNumberFormat="1" applyFont="1" applyBorder="1" applyAlignment="1">
      <alignment horizontal="center" vertical="center" wrapText="1"/>
    </xf>
    <xf numFmtId="14" fontId="4" fillId="0" borderId="7" xfId="0" applyNumberFormat="1" applyFont="1" applyBorder="1" applyAlignment="1">
      <alignment horizontal="center" vertical="center" wrapText="1"/>
    </xf>
    <xf numFmtId="0" fontId="0" fillId="2" borderId="12"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12" xfId="0" applyFill="1" applyBorder="1" applyAlignment="1">
      <alignment horizontal="center" vertical="center"/>
    </xf>
    <xf numFmtId="0" fontId="0" fillId="2" borderId="11" xfId="0" applyFill="1" applyBorder="1" applyAlignment="1">
      <alignment horizontal="center" vertical="center"/>
    </xf>
    <xf numFmtId="0" fontId="0" fillId="2" borderId="10" xfId="0" applyFill="1"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2" borderId="7" xfId="0" applyFill="1" applyBorder="1" applyAlignment="1">
      <alignment horizontal="center" vertical="center"/>
    </xf>
    <xf numFmtId="0" fontId="0" fillId="2" borderId="7" xfId="0" applyFill="1" applyBorder="1" applyAlignment="1">
      <alignment horizontal="center" vertical="center" wrapText="1"/>
    </xf>
    <xf numFmtId="0" fontId="4" fillId="0" borderId="12" xfId="0" applyFont="1" applyBorder="1" applyAlignment="1">
      <alignment horizontal="center" vertical="center" wrapText="1"/>
    </xf>
    <xf numFmtId="0" fontId="4" fillId="0" borderId="7" xfId="0" applyFont="1" applyBorder="1" applyAlignment="1">
      <alignment horizontal="center" vertical="center" wrapText="1"/>
    </xf>
    <xf numFmtId="0" fontId="0" fillId="2" borderId="13" xfId="0" applyFill="1" applyBorder="1" applyAlignment="1">
      <alignment horizontal="center" vertical="center"/>
    </xf>
    <xf numFmtId="0" fontId="0" fillId="0" borderId="12" xfId="0" applyBorder="1" applyAlignment="1">
      <alignment horizontal="center" vertical="center" wrapText="1"/>
    </xf>
    <xf numFmtId="0" fontId="0" fillId="0" borderId="7" xfId="0" applyBorder="1" applyAlignment="1">
      <alignment horizontal="center" vertical="center" wrapText="1"/>
    </xf>
    <xf numFmtId="0" fontId="0" fillId="0" borderId="11" xfId="0" applyBorder="1" applyAlignment="1">
      <alignment horizontal="center" vertical="center" wrapText="1"/>
    </xf>
    <xf numFmtId="0" fontId="0" fillId="2" borderId="6" xfId="0" quotePrefix="1" applyFill="1" applyBorder="1" applyAlignment="1">
      <alignment horizontal="center" vertical="center" wrapText="1"/>
    </xf>
    <xf numFmtId="0" fontId="0" fillId="2" borderId="11" xfId="0" quotePrefix="1" applyFill="1" applyBorder="1" applyAlignment="1">
      <alignment horizontal="center" vertical="center" wrapText="1"/>
    </xf>
    <xf numFmtId="0" fontId="0" fillId="2" borderId="5"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6" xfId="0" applyFill="1" applyBorder="1" applyAlignment="1">
      <alignment horizontal="center" vertical="center" wrapText="1"/>
    </xf>
    <xf numFmtId="14" fontId="4" fillId="0" borderId="12" xfId="0" applyNumberFormat="1" applyFont="1" applyBorder="1" applyAlignment="1">
      <alignment horizontal="center" vertical="center"/>
    </xf>
    <xf numFmtId="14" fontId="4" fillId="0" borderId="7" xfId="0" applyNumberFormat="1" applyFont="1" applyBorder="1" applyAlignment="1">
      <alignment horizontal="center" vertical="center"/>
    </xf>
    <xf numFmtId="14" fontId="4" fillId="0" borderId="11" xfId="0" applyNumberFormat="1" applyFont="1"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0" fillId="0" borderId="0" xfId="0" applyAlignment="1">
      <alignment horizontal="center" vertical="center" wrapText="1"/>
    </xf>
    <xf numFmtId="16" fontId="0" fillId="0" borderId="0" xfId="0" quotePrefix="1" applyNumberFormat="1" applyAlignment="1">
      <alignment horizontal="center" vertical="center"/>
    </xf>
    <xf numFmtId="0" fontId="0" fillId="0" borderId="0" xfId="0" quotePrefix="1" applyAlignment="1">
      <alignment horizontal="center" vertical="center"/>
    </xf>
  </cellXfs>
  <cellStyles count="6">
    <cellStyle name="40 % - Accent1" xfId="1" builtinId="31"/>
    <cellStyle name="40 % - Accent4" xfId="2" builtinId="43"/>
    <cellStyle name="40 % - Accent6" xfId="3" builtinId="51"/>
    <cellStyle name="Lien hypertexte" xfId="4" builtinId="8"/>
    <cellStyle name="Neutre" xfId="5" builtinId="28"/>
    <cellStyle name="Normal" xfId="0" builtinId="0"/>
  </cellStyles>
  <dxfs count="23">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ill>
        <patternFill>
          <bgColor rgb="FFFF0000"/>
        </patternFill>
      </fill>
    </dxf>
  </dxfs>
  <tableStyles count="0" defaultTableStyle="TableStyleMedium2" defaultPivotStyle="PivotStyleLight16"/>
  <colors>
    <mruColors>
      <color rgb="FFCD00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55</xdr:row>
      <xdr:rowOff>0</xdr:rowOff>
    </xdr:from>
    <xdr:to>
      <xdr:col>8</xdr:col>
      <xdr:colOff>340264</xdr:colOff>
      <xdr:row>76</xdr:row>
      <xdr:rowOff>39070</xdr:rowOff>
    </xdr:to>
    <xdr:pic>
      <xdr:nvPicPr>
        <xdr:cNvPr id="2" name="Image 1">
          <a:extLst>
            <a:ext uri="{FF2B5EF4-FFF2-40B4-BE49-F238E27FC236}">
              <a16:creationId xmlns:a16="http://schemas.microsoft.com/office/drawing/2014/main" id="{5F682525-1125-D611-C029-62214F4317CA}"/>
            </a:ext>
          </a:extLst>
        </xdr:cNvPr>
        <xdr:cNvPicPr>
          <a:picLocks noChangeAspect="1"/>
        </xdr:cNvPicPr>
      </xdr:nvPicPr>
      <xdr:blipFill>
        <a:blip xmlns:r="http://schemas.openxmlformats.org/officeDocument/2006/relationships" r:embed="rId1"/>
        <a:stretch>
          <a:fillRect/>
        </a:stretch>
      </xdr:blipFill>
      <xdr:spPr>
        <a:xfrm>
          <a:off x="0" y="5086350"/>
          <a:ext cx="9883997" cy="3848433"/>
        </a:xfrm>
        <a:prstGeom prst="rect">
          <a:avLst/>
        </a:prstGeom>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old.lfbb.be/page/documents-utiles" TargetMode="External"/><Relationship Id="rId7" Type="http://schemas.openxmlformats.org/officeDocument/2006/relationships/printerSettings" Target="../printerSettings/printerSettings1.bin"/><Relationship Id="rId2" Type="http://schemas.openxmlformats.org/officeDocument/2006/relationships/hyperlink" Target="https://lfbb.be/documentation" TargetMode="External"/><Relationship Id="rId1" Type="http://schemas.openxmlformats.org/officeDocument/2006/relationships/hyperlink" Target="https://lfbb.tournamentsoftware.com/language/setlanguage/2060?returnurl=/organization/tournament_applications.aspx" TargetMode="External"/><Relationship Id="rId6" Type="http://schemas.openxmlformats.org/officeDocument/2006/relationships/hyperlink" Target="https://lfbb.be/wp-content/uploads/2025/07/Regles_inscription.pdf" TargetMode="External"/><Relationship Id="rId5" Type="http://schemas.openxmlformats.org/officeDocument/2006/relationships/hyperlink" Target="https://www.tournamentsoftware.com/product/download.aspx?id=16&amp;s=2" TargetMode="External"/><Relationship Id="rId10" Type="http://schemas.openxmlformats.org/officeDocument/2006/relationships/comments" Target="../comments1.xml"/><Relationship Id="rId4" Type="http://schemas.openxmlformats.org/officeDocument/2006/relationships/hyperlink" Target="https://www.tournamentsoftware.com/product/download.aspx?id=16&amp;s=2" TargetMode="External"/><Relationship Id="rId9"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01FB9-9C79-4D88-9CCE-F0F3F2A3FF01}">
  <dimension ref="A1:B4"/>
  <sheetViews>
    <sheetView tabSelected="1" workbookViewId="0"/>
  </sheetViews>
  <sheetFormatPr baseColWidth="10" defaultRowHeight="14.4" x14ac:dyDescent="0.3"/>
  <sheetData>
    <row r="1" spans="1:2" x14ac:dyDescent="0.3">
      <c r="A1" t="s">
        <v>244</v>
      </c>
      <c r="B1" s="169">
        <v>45962</v>
      </c>
    </row>
    <row r="2" spans="1:2" x14ac:dyDescent="0.3">
      <c r="A2" t="s">
        <v>245</v>
      </c>
      <c r="B2" s="169">
        <v>45963</v>
      </c>
    </row>
    <row r="3" spans="1:2" x14ac:dyDescent="0.3">
      <c r="A3" t="s">
        <v>338</v>
      </c>
      <c r="B3" s="169" t="s">
        <v>339</v>
      </c>
    </row>
    <row r="4" spans="1:2" x14ac:dyDescent="0.3">
      <c r="A4" t="s">
        <v>246</v>
      </c>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2C163FBE-210A-4326-A5FA-34F8E7753010}">
          <x14:formula1>
            <xm:f>'Liste déroulante'!$B$2:$B$3</xm:f>
          </x14:formula1>
          <xm:sqref>B3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79D35-9693-42C8-B5FF-666F1DF11D65}">
  <dimension ref="A1:N195"/>
  <sheetViews>
    <sheetView workbookViewId="0">
      <selection activeCell="J3" sqref="J3:N3"/>
    </sheetView>
  </sheetViews>
  <sheetFormatPr baseColWidth="10" defaultRowHeight="14.4" x14ac:dyDescent="0.3"/>
  <cols>
    <col min="1" max="1" width="6.33203125" customWidth="1"/>
  </cols>
  <sheetData>
    <row r="1" spans="1:14" x14ac:dyDescent="0.3">
      <c r="A1" s="2" t="s">
        <v>180</v>
      </c>
    </row>
    <row r="2" spans="1:14" x14ac:dyDescent="0.3">
      <c r="A2" s="5"/>
    </row>
    <row r="3" spans="1:14" ht="25.8" x14ac:dyDescent="0.3">
      <c r="A3" s="6" t="s">
        <v>36</v>
      </c>
      <c r="I3" s="17" t="s">
        <v>181</v>
      </c>
      <c r="J3" s="17"/>
      <c r="K3" s="17"/>
      <c r="L3" s="17"/>
      <c r="M3" s="17"/>
      <c r="N3" s="17"/>
    </row>
    <row r="4" spans="1:14" x14ac:dyDescent="0.3">
      <c r="A4" s="2" t="s">
        <v>37</v>
      </c>
    </row>
    <row r="5" spans="1:14" x14ac:dyDescent="0.3">
      <c r="A5" s="2" t="s">
        <v>38</v>
      </c>
    </row>
    <row r="6" spans="1:14" x14ac:dyDescent="0.3">
      <c r="A6" s="2"/>
    </row>
    <row r="7" spans="1:14" ht="25.8" x14ac:dyDescent="0.3">
      <c r="A7" s="6" t="s">
        <v>39</v>
      </c>
    </row>
    <row r="8" spans="1:14" x14ac:dyDescent="0.3">
      <c r="A8" s="2" t="s">
        <v>40</v>
      </c>
    </row>
    <row r="9" spans="1:14" x14ac:dyDescent="0.3">
      <c r="A9" s="2" t="s">
        <v>41</v>
      </c>
    </row>
    <row r="10" spans="1:14" x14ac:dyDescent="0.3">
      <c r="A10" s="2"/>
    </row>
    <row r="11" spans="1:14" ht="25.8" x14ac:dyDescent="0.3">
      <c r="A11" s="6" t="s">
        <v>42</v>
      </c>
    </row>
    <row r="12" spans="1:14" x14ac:dyDescent="0.3">
      <c r="A12" s="2" t="s">
        <v>40</v>
      </c>
    </row>
    <row r="13" spans="1:14" x14ac:dyDescent="0.3">
      <c r="A13" s="2" t="s">
        <v>43</v>
      </c>
    </row>
    <row r="14" spans="1:14" x14ac:dyDescent="0.3">
      <c r="A14" s="5"/>
    </row>
    <row r="15" spans="1:14" ht="25.8" x14ac:dyDescent="0.3">
      <c r="A15" s="6" t="s">
        <v>44</v>
      </c>
    </row>
    <row r="16" spans="1:14" x14ac:dyDescent="0.3">
      <c r="A16" s="2" t="s">
        <v>45</v>
      </c>
    </row>
    <row r="17" spans="1:8" x14ac:dyDescent="0.3">
      <c r="A17" s="2" t="s">
        <v>46</v>
      </c>
    </row>
    <row r="18" spans="1:8" ht="15" thickBot="1" x14ac:dyDescent="0.35">
      <c r="A18" s="2"/>
    </row>
    <row r="19" spans="1:8" ht="28.2" customHeight="1" x14ac:dyDescent="0.3">
      <c r="A19" s="280" t="s">
        <v>47</v>
      </c>
      <c r="B19" s="280" t="s">
        <v>48</v>
      </c>
      <c r="C19" s="7" t="s">
        <v>49</v>
      </c>
      <c r="D19" s="7" t="s">
        <v>49</v>
      </c>
      <c r="E19" s="7" t="s">
        <v>49</v>
      </c>
      <c r="F19" s="7" t="s">
        <v>49</v>
      </c>
      <c r="G19" s="9" t="s">
        <v>54</v>
      </c>
      <c r="H19" s="280" t="s">
        <v>56</v>
      </c>
    </row>
    <row r="20" spans="1:8" ht="15" thickBot="1" x14ac:dyDescent="0.35">
      <c r="A20" s="281"/>
      <c r="B20" s="281"/>
      <c r="C20" s="8" t="s">
        <v>50</v>
      </c>
      <c r="D20" s="8" t="s">
        <v>51</v>
      </c>
      <c r="E20" s="8" t="s">
        <v>52</v>
      </c>
      <c r="F20" s="8" t="s">
        <v>53</v>
      </c>
      <c r="G20" s="10" t="s">
        <v>55</v>
      </c>
      <c r="H20" s="281"/>
    </row>
    <row r="21" spans="1:8" ht="15" thickBot="1" x14ac:dyDescent="0.35">
      <c r="A21" s="11" t="s">
        <v>57</v>
      </c>
      <c r="B21" s="12"/>
      <c r="C21" s="13">
        <v>6</v>
      </c>
      <c r="D21" s="12"/>
      <c r="E21" s="12"/>
      <c r="F21" s="12"/>
      <c r="G21" s="13">
        <v>9</v>
      </c>
      <c r="H21" s="13">
        <v>4</v>
      </c>
    </row>
    <row r="22" spans="1:8" ht="15" thickBot="1" x14ac:dyDescent="0.35">
      <c r="A22" s="11" t="s">
        <v>58</v>
      </c>
      <c r="B22" s="12"/>
      <c r="C22" s="13">
        <v>2</v>
      </c>
      <c r="D22" s="13">
        <v>4</v>
      </c>
      <c r="E22" s="12"/>
      <c r="F22" s="12"/>
      <c r="G22" s="13">
        <v>11</v>
      </c>
      <c r="H22" s="13">
        <v>5</v>
      </c>
    </row>
    <row r="23" spans="1:8" ht="15" thickBot="1" x14ac:dyDescent="0.35">
      <c r="A23" s="11" t="s">
        <v>59</v>
      </c>
      <c r="B23" s="13" t="s">
        <v>60</v>
      </c>
      <c r="C23" s="12"/>
      <c r="D23" s="12"/>
      <c r="E23" s="13">
        <v>6</v>
      </c>
      <c r="F23" s="12"/>
      <c r="G23" s="13">
        <v>15</v>
      </c>
      <c r="H23" s="13">
        <v>5</v>
      </c>
    </row>
    <row r="24" spans="1:8" x14ac:dyDescent="0.3">
      <c r="A24" s="5"/>
    </row>
    <row r="25" spans="1:8" ht="25.8" x14ac:dyDescent="0.3">
      <c r="A25" s="6" t="s">
        <v>61</v>
      </c>
    </row>
    <row r="26" spans="1:8" x14ac:dyDescent="0.3">
      <c r="A26" s="2" t="s">
        <v>62</v>
      </c>
    </row>
    <row r="27" spans="1:8" x14ac:dyDescent="0.3">
      <c r="A27" s="2" t="s">
        <v>63</v>
      </c>
    </row>
    <row r="28" spans="1:8" x14ac:dyDescent="0.3">
      <c r="A28" s="2" t="s">
        <v>64</v>
      </c>
    </row>
    <row r="29" spans="1:8" x14ac:dyDescent="0.3">
      <c r="A29" s="4" t="s">
        <v>65</v>
      </c>
    </row>
    <row r="30" spans="1:8" x14ac:dyDescent="0.3">
      <c r="A30" s="4" t="s">
        <v>66</v>
      </c>
    </row>
    <row r="31" spans="1:8" x14ac:dyDescent="0.3">
      <c r="A31" s="4" t="s">
        <v>67</v>
      </c>
    </row>
    <row r="32" spans="1:8" ht="15" thickBot="1" x14ac:dyDescent="0.35">
      <c r="A32" s="2"/>
    </row>
    <row r="33" spans="1:8" ht="28.2" customHeight="1" x14ac:dyDescent="0.3">
      <c r="A33" s="280" t="s">
        <v>47</v>
      </c>
      <c r="B33" s="280" t="s">
        <v>48</v>
      </c>
      <c r="C33" s="7" t="s">
        <v>49</v>
      </c>
      <c r="D33" s="7" t="s">
        <v>49</v>
      </c>
      <c r="E33" s="7" t="s">
        <v>49</v>
      </c>
      <c r="F33" s="7" t="s">
        <v>49</v>
      </c>
      <c r="G33" s="9" t="s">
        <v>54</v>
      </c>
      <c r="H33" s="280" t="s">
        <v>56</v>
      </c>
    </row>
    <row r="34" spans="1:8" ht="15" thickBot="1" x14ac:dyDescent="0.35">
      <c r="A34" s="281"/>
      <c r="B34" s="281"/>
      <c r="C34" s="8" t="s">
        <v>50</v>
      </c>
      <c r="D34" s="8" t="s">
        <v>51</v>
      </c>
      <c r="E34" s="8" t="s">
        <v>52</v>
      </c>
      <c r="F34" s="8" t="s">
        <v>53</v>
      </c>
      <c r="G34" s="10" t="s">
        <v>55</v>
      </c>
      <c r="H34" s="281"/>
    </row>
    <row r="35" spans="1:8" ht="15" thickBot="1" x14ac:dyDescent="0.35">
      <c r="A35" s="11" t="s">
        <v>68</v>
      </c>
      <c r="B35" s="12"/>
      <c r="C35" s="13">
        <v>4</v>
      </c>
      <c r="D35" s="13">
        <v>3</v>
      </c>
      <c r="E35" s="12"/>
      <c r="F35" s="12"/>
      <c r="G35" s="13">
        <v>12</v>
      </c>
      <c r="H35" s="13">
        <v>4</v>
      </c>
    </row>
    <row r="36" spans="1:8" ht="15" thickBot="1" x14ac:dyDescent="0.35">
      <c r="A36" s="11" t="s">
        <v>69</v>
      </c>
      <c r="B36" s="13" t="s">
        <v>60</v>
      </c>
      <c r="C36" s="12"/>
      <c r="D36" s="13">
        <v>5</v>
      </c>
      <c r="E36" s="13">
        <v>2</v>
      </c>
      <c r="F36" s="12"/>
      <c r="G36" s="13" t="s">
        <v>70</v>
      </c>
      <c r="H36" s="13" t="s">
        <v>71</v>
      </c>
    </row>
    <row r="37" spans="1:8" ht="15" thickBot="1" x14ac:dyDescent="0.35">
      <c r="A37" s="11" t="s">
        <v>72</v>
      </c>
      <c r="B37" s="12"/>
      <c r="C37" s="12"/>
      <c r="D37" s="13">
        <v>5</v>
      </c>
      <c r="E37" s="13">
        <v>2</v>
      </c>
      <c r="F37" s="12"/>
      <c r="G37" s="13" t="s">
        <v>70</v>
      </c>
      <c r="H37" s="13" t="s">
        <v>71</v>
      </c>
    </row>
    <row r="39" spans="1:8" ht="25.8" x14ac:dyDescent="0.3">
      <c r="A39" s="6" t="s">
        <v>73</v>
      </c>
    </row>
    <row r="40" spans="1:8" x14ac:dyDescent="0.3">
      <c r="A40" s="2" t="s">
        <v>74</v>
      </c>
    </row>
    <row r="41" spans="1:8" x14ac:dyDescent="0.3">
      <c r="A41" s="2" t="s">
        <v>75</v>
      </c>
    </row>
    <row r="42" spans="1:8" x14ac:dyDescent="0.3">
      <c r="A42" s="2" t="s">
        <v>76</v>
      </c>
    </row>
    <row r="43" spans="1:8" x14ac:dyDescent="0.3">
      <c r="A43" s="2" t="s">
        <v>77</v>
      </c>
    </row>
    <row r="44" spans="1:8" x14ac:dyDescent="0.3">
      <c r="A44" s="4" t="s">
        <v>78</v>
      </c>
    </row>
    <row r="45" spans="1:8" ht="15" thickBot="1" x14ac:dyDescent="0.35">
      <c r="A45" s="2"/>
    </row>
    <row r="46" spans="1:8" ht="25.2" customHeight="1" x14ac:dyDescent="0.3">
      <c r="A46" s="280" t="s">
        <v>47</v>
      </c>
      <c r="B46" s="280" t="s">
        <v>48</v>
      </c>
      <c r="C46" s="7" t="s">
        <v>49</v>
      </c>
      <c r="D46" s="7" t="s">
        <v>49</v>
      </c>
      <c r="E46" s="7" t="s">
        <v>49</v>
      </c>
      <c r="F46" s="7" t="s">
        <v>49</v>
      </c>
      <c r="G46" s="9" t="s">
        <v>54</v>
      </c>
      <c r="H46" s="280" t="s">
        <v>56</v>
      </c>
    </row>
    <row r="47" spans="1:8" ht="15" thickBot="1" x14ac:dyDescent="0.35">
      <c r="A47" s="281"/>
      <c r="B47" s="281"/>
      <c r="C47" s="8" t="s">
        <v>50</v>
      </c>
      <c r="D47" s="8" t="s">
        <v>79</v>
      </c>
      <c r="E47" s="8" t="s">
        <v>52</v>
      </c>
      <c r="F47" s="8" t="s">
        <v>53</v>
      </c>
      <c r="G47" s="10" t="s">
        <v>55</v>
      </c>
      <c r="H47" s="281"/>
    </row>
    <row r="48" spans="1:8" ht="15" thickBot="1" x14ac:dyDescent="0.35">
      <c r="A48" s="11" t="s">
        <v>80</v>
      </c>
      <c r="B48" s="14"/>
      <c r="C48" s="13">
        <v>8</v>
      </c>
      <c r="D48" s="14"/>
      <c r="E48" s="14"/>
      <c r="F48" s="14"/>
      <c r="G48" s="13">
        <v>12</v>
      </c>
      <c r="H48" s="13">
        <v>3</v>
      </c>
    </row>
    <row r="49" spans="1:8" ht="15" thickBot="1" x14ac:dyDescent="0.35">
      <c r="A49" s="11" t="s">
        <v>81</v>
      </c>
      <c r="B49" s="12"/>
      <c r="C49" s="12"/>
      <c r="D49" s="13">
        <v>8</v>
      </c>
      <c r="E49" s="12"/>
      <c r="F49" s="12"/>
      <c r="G49" s="13">
        <v>16</v>
      </c>
      <c r="H49" s="13">
        <v>4</v>
      </c>
    </row>
    <row r="50" spans="1:8" ht="15" thickBot="1" x14ac:dyDescent="0.35">
      <c r="A50" s="11" t="s">
        <v>82</v>
      </c>
      <c r="B50" s="13" t="s">
        <v>60</v>
      </c>
      <c r="C50" s="12"/>
      <c r="D50" s="12"/>
      <c r="E50" s="13">
        <v>8</v>
      </c>
      <c r="F50" s="12"/>
      <c r="G50" s="13">
        <v>20</v>
      </c>
      <c r="H50" s="13">
        <v>5</v>
      </c>
    </row>
    <row r="51" spans="1:8" ht="15" thickBot="1" x14ac:dyDescent="0.35">
      <c r="A51" s="11" t="s">
        <v>83</v>
      </c>
      <c r="B51" s="12"/>
      <c r="C51" s="12"/>
      <c r="D51" s="12"/>
      <c r="E51" s="13">
        <v>8</v>
      </c>
      <c r="F51" s="12"/>
      <c r="G51" s="13">
        <v>20</v>
      </c>
      <c r="H51" s="13">
        <v>5</v>
      </c>
    </row>
    <row r="52" spans="1:8" x14ac:dyDescent="0.3">
      <c r="A52" s="5"/>
    </row>
    <row r="53" spans="1:8" ht="25.8" x14ac:dyDescent="0.3">
      <c r="A53" s="6" t="s">
        <v>84</v>
      </c>
    </row>
    <row r="54" spans="1:8" x14ac:dyDescent="0.3">
      <c r="A54" s="2" t="s">
        <v>85</v>
      </c>
    </row>
    <row r="55" spans="1:8" x14ac:dyDescent="0.3">
      <c r="A55" s="2" t="s">
        <v>86</v>
      </c>
    </row>
    <row r="56" spans="1:8" x14ac:dyDescent="0.3">
      <c r="A56" s="2" t="s">
        <v>87</v>
      </c>
    </row>
    <row r="57" spans="1:8" ht="15" thickBot="1" x14ac:dyDescent="0.35">
      <c r="A57" s="2"/>
    </row>
    <row r="58" spans="1:8" ht="25.2" customHeight="1" x14ac:dyDescent="0.3">
      <c r="A58" s="280" t="s">
        <v>47</v>
      </c>
      <c r="B58" s="280" t="s">
        <v>48</v>
      </c>
      <c r="C58" s="7" t="s">
        <v>49</v>
      </c>
      <c r="D58" s="7" t="s">
        <v>49</v>
      </c>
      <c r="E58" s="7" t="s">
        <v>49</v>
      </c>
      <c r="F58" s="7" t="s">
        <v>49</v>
      </c>
      <c r="G58" s="9" t="s">
        <v>54</v>
      </c>
      <c r="H58" s="280" t="s">
        <v>56</v>
      </c>
    </row>
    <row r="59" spans="1:8" ht="15" thickBot="1" x14ac:dyDescent="0.35">
      <c r="A59" s="281"/>
      <c r="B59" s="281"/>
      <c r="C59" s="8" t="s">
        <v>50</v>
      </c>
      <c r="D59" s="8" t="s">
        <v>51</v>
      </c>
      <c r="E59" s="8" t="s">
        <v>52</v>
      </c>
      <c r="F59" s="8" t="s">
        <v>53</v>
      </c>
      <c r="G59" s="10" t="s">
        <v>55</v>
      </c>
      <c r="H59" s="281"/>
    </row>
    <row r="60" spans="1:8" ht="15" thickBot="1" x14ac:dyDescent="0.35">
      <c r="A60" s="11" t="s">
        <v>88</v>
      </c>
      <c r="B60" s="13" t="s">
        <v>60</v>
      </c>
      <c r="C60" s="12"/>
      <c r="D60" s="13">
        <v>5</v>
      </c>
      <c r="E60" s="13">
        <v>4</v>
      </c>
      <c r="F60" s="12"/>
      <c r="G60" s="13">
        <v>20</v>
      </c>
      <c r="H60" s="13">
        <v>7</v>
      </c>
    </row>
    <row r="61" spans="1:8" ht="15" thickBot="1" x14ac:dyDescent="0.35">
      <c r="A61" s="11" t="s">
        <v>89</v>
      </c>
      <c r="B61" s="12"/>
      <c r="C61" s="12"/>
      <c r="D61" s="13">
        <v>9</v>
      </c>
      <c r="E61" s="12"/>
      <c r="F61" s="12"/>
      <c r="G61" s="13">
        <v>18</v>
      </c>
      <c r="H61" s="13">
        <v>6</v>
      </c>
    </row>
    <row r="62" spans="1:8" x14ac:dyDescent="0.3">
      <c r="A62" s="5"/>
    </row>
    <row r="63" spans="1:8" ht="25.8" x14ac:dyDescent="0.3">
      <c r="A63" s="6" t="s">
        <v>90</v>
      </c>
    </row>
    <row r="64" spans="1:8" x14ac:dyDescent="0.3">
      <c r="A64" s="4" t="s">
        <v>91</v>
      </c>
    </row>
    <row r="65" spans="1:8" x14ac:dyDescent="0.3">
      <c r="A65" s="4" t="s">
        <v>92</v>
      </c>
    </row>
    <row r="66" spans="1:8" x14ac:dyDescent="0.3">
      <c r="A66" s="4" t="s">
        <v>93</v>
      </c>
    </row>
    <row r="67" spans="1:8" ht="15" thickBot="1" x14ac:dyDescent="0.35">
      <c r="A67" s="2"/>
    </row>
    <row r="68" spans="1:8" ht="25.2" customHeight="1" x14ac:dyDescent="0.3">
      <c r="A68" s="280" t="s">
        <v>47</v>
      </c>
      <c r="B68" s="280" t="s">
        <v>48</v>
      </c>
      <c r="C68" s="7" t="s">
        <v>49</v>
      </c>
      <c r="D68" s="7" t="s">
        <v>49</v>
      </c>
      <c r="E68" s="7" t="s">
        <v>49</v>
      </c>
      <c r="F68" s="7" t="s">
        <v>49</v>
      </c>
      <c r="G68" s="9" t="s">
        <v>54</v>
      </c>
      <c r="H68" s="280" t="s">
        <v>56</v>
      </c>
    </row>
    <row r="69" spans="1:8" ht="15" thickBot="1" x14ac:dyDescent="0.35">
      <c r="A69" s="281"/>
      <c r="B69" s="281"/>
      <c r="C69" s="8" t="s">
        <v>50</v>
      </c>
      <c r="D69" s="8" t="s">
        <v>51</v>
      </c>
      <c r="E69" s="8" t="s">
        <v>52</v>
      </c>
      <c r="F69" s="8" t="s">
        <v>53</v>
      </c>
      <c r="G69" s="10" t="s">
        <v>55</v>
      </c>
      <c r="H69" s="281"/>
    </row>
    <row r="70" spans="1:8" ht="15" thickBot="1" x14ac:dyDescent="0.35">
      <c r="A70" s="11" t="s">
        <v>94</v>
      </c>
      <c r="B70" s="12"/>
      <c r="C70" s="13">
        <v>6</v>
      </c>
      <c r="D70" s="13">
        <v>4</v>
      </c>
      <c r="E70" s="12"/>
      <c r="F70" s="12"/>
      <c r="G70" s="13">
        <v>17</v>
      </c>
      <c r="H70" s="13">
        <v>5</v>
      </c>
    </row>
    <row r="71" spans="1:8" ht="15" thickBot="1" x14ac:dyDescent="0.35">
      <c r="A71" s="11" t="s">
        <v>95</v>
      </c>
      <c r="B71" s="12"/>
      <c r="C71" s="13">
        <v>2</v>
      </c>
      <c r="D71" s="13">
        <v>4</v>
      </c>
      <c r="E71" s="13">
        <v>4</v>
      </c>
      <c r="F71" s="12"/>
      <c r="G71" s="13">
        <v>21</v>
      </c>
      <c r="H71" s="13">
        <v>6</v>
      </c>
    </row>
    <row r="72" spans="1:8" ht="15" thickBot="1" x14ac:dyDescent="0.35">
      <c r="A72" s="11" t="s">
        <v>96</v>
      </c>
      <c r="B72" s="13" t="s">
        <v>60</v>
      </c>
      <c r="C72" s="12"/>
      <c r="D72" s="12"/>
      <c r="E72" s="13" t="s">
        <v>97</v>
      </c>
      <c r="F72" s="12"/>
      <c r="G72" s="13">
        <v>25</v>
      </c>
      <c r="H72" s="13">
        <v>7</v>
      </c>
    </row>
    <row r="74" spans="1:8" ht="25.8" x14ac:dyDescent="0.3">
      <c r="A74" s="6" t="s">
        <v>98</v>
      </c>
    </row>
    <row r="75" spans="1:8" x14ac:dyDescent="0.3">
      <c r="A75" s="2" t="s">
        <v>99</v>
      </c>
    </row>
    <row r="76" spans="1:8" x14ac:dyDescent="0.3">
      <c r="A76" s="2" t="s">
        <v>100</v>
      </c>
    </row>
    <row r="77" spans="1:8" ht="15" thickBot="1" x14ac:dyDescent="0.35">
      <c r="A77" s="2"/>
    </row>
    <row r="78" spans="1:8" ht="25.2" customHeight="1" x14ac:dyDescent="0.3">
      <c r="A78" s="280" t="s">
        <v>47</v>
      </c>
      <c r="B78" s="280" t="s">
        <v>48</v>
      </c>
      <c r="C78" s="7" t="s">
        <v>49</v>
      </c>
      <c r="D78" s="7" t="s">
        <v>49</v>
      </c>
      <c r="E78" s="7" t="s">
        <v>49</v>
      </c>
      <c r="F78" s="7" t="s">
        <v>49</v>
      </c>
      <c r="G78" s="9" t="s">
        <v>54</v>
      </c>
      <c r="H78" s="280" t="s">
        <v>56</v>
      </c>
    </row>
    <row r="79" spans="1:8" ht="15" thickBot="1" x14ac:dyDescent="0.35">
      <c r="A79" s="281"/>
      <c r="B79" s="281"/>
      <c r="C79" s="8" t="s">
        <v>50</v>
      </c>
      <c r="D79" s="8" t="s">
        <v>51</v>
      </c>
      <c r="E79" s="8" t="s">
        <v>52</v>
      </c>
      <c r="F79" s="8" t="s">
        <v>53</v>
      </c>
      <c r="G79" s="10" t="s">
        <v>55</v>
      </c>
      <c r="H79" s="281"/>
    </row>
    <row r="80" spans="1:8" ht="15" thickBot="1" x14ac:dyDescent="0.35">
      <c r="A80" s="11" t="s">
        <v>101</v>
      </c>
      <c r="B80" s="12"/>
      <c r="C80" s="13">
        <v>2</v>
      </c>
      <c r="D80" s="13">
        <v>9</v>
      </c>
      <c r="E80" s="12"/>
      <c r="F80" s="12"/>
      <c r="G80" s="13">
        <v>21</v>
      </c>
      <c r="H80" s="13">
        <v>6</v>
      </c>
    </row>
    <row r="81" spans="1:8" ht="15" thickBot="1" x14ac:dyDescent="0.35">
      <c r="A81" s="11" t="s">
        <v>102</v>
      </c>
      <c r="B81" s="13" t="s">
        <v>60</v>
      </c>
      <c r="C81" s="12"/>
      <c r="D81" s="13">
        <v>5</v>
      </c>
      <c r="E81" s="13">
        <v>6</v>
      </c>
      <c r="F81" s="12"/>
      <c r="G81" s="13">
        <v>25</v>
      </c>
      <c r="H81" s="13">
        <v>6</v>
      </c>
    </row>
    <row r="82" spans="1:8" ht="15" thickBot="1" x14ac:dyDescent="0.35">
      <c r="A82" s="11" t="s">
        <v>103</v>
      </c>
      <c r="B82" s="12"/>
      <c r="C82" s="12"/>
      <c r="D82" s="13">
        <v>5</v>
      </c>
      <c r="E82" s="13">
        <v>6</v>
      </c>
      <c r="F82" s="12"/>
      <c r="G82" s="13">
        <v>25</v>
      </c>
      <c r="H82" s="13">
        <v>6</v>
      </c>
    </row>
    <row r="83" spans="1:8" x14ac:dyDescent="0.3">
      <c r="A83" s="2"/>
    </row>
    <row r="84" spans="1:8" x14ac:dyDescent="0.3">
      <c r="A84" s="5"/>
    </row>
    <row r="85" spans="1:8" ht="25.8" x14ac:dyDescent="0.3">
      <c r="A85" s="6" t="s">
        <v>104</v>
      </c>
    </row>
    <row r="86" spans="1:8" x14ac:dyDescent="0.3">
      <c r="A86" s="2" t="s">
        <v>105</v>
      </c>
    </row>
    <row r="87" spans="1:8" x14ac:dyDescent="0.3">
      <c r="A87" s="2" t="s">
        <v>106</v>
      </c>
    </row>
    <row r="88" spans="1:8" x14ac:dyDescent="0.3">
      <c r="A88" s="2" t="s">
        <v>107</v>
      </c>
    </row>
    <row r="89" spans="1:8" ht="15" thickBot="1" x14ac:dyDescent="0.35">
      <c r="A89" s="2"/>
    </row>
    <row r="90" spans="1:8" ht="25.2" customHeight="1" x14ac:dyDescent="0.3">
      <c r="A90" s="280" t="s">
        <v>47</v>
      </c>
      <c r="B90" s="280" t="s">
        <v>48</v>
      </c>
      <c r="C90" s="7" t="s">
        <v>49</v>
      </c>
      <c r="D90" s="7" t="s">
        <v>49</v>
      </c>
      <c r="E90" s="7" t="s">
        <v>49</v>
      </c>
      <c r="F90" s="7" t="s">
        <v>49</v>
      </c>
      <c r="G90" s="9" t="s">
        <v>54</v>
      </c>
      <c r="H90" s="280" t="s">
        <v>56</v>
      </c>
    </row>
    <row r="91" spans="1:8" ht="15" thickBot="1" x14ac:dyDescent="0.35">
      <c r="A91" s="281"/>
      <c r="B91" s="281"/>
      <c r="C91" s="8" t="s">
        <v>50</v>
      </c>
      <c r="D91" s="8" t="s">
        <v>51</v>
      </c>
      <c r="E91" s="8" t="s">
        <v>52</v>
      </c>
      <c r="F91" s="8" t="s">
        <v>53</v>
      </c>
      <c r="G91" s="10" t="s">
        <v>55</v>
      </c>
      <c r="H91" s="281"/>
    </row>
    <row r="92" spans="1:8" ht="15" thickBot="1" x14ac:dyDescent="0.35">
      <c r="A92" s="11" t="s">
        <v>108</v>
      </c>
      <c r="B92" s="12"/>
      <c r="C92" s="13">
        <v>4</v>
      </c>
      <c r="D92" s="15">
        <v>8</v>
      </c>
      <c r="E92" s="12"/>
      <c r="F92" s="12"/>
      <c r="G92" s="13">
        <v>22</v>
      </c>
      <c r="H92" s="13">
        <v>4</v>
      </c>
    </row>
    <row r="93" spans="1:8" ht="15" thickBot="1" x14ac:dyDescent="0.35">
      <c r="A93" s="11" t="s">
        <v>109</v>
      </c>
      <c r="B93" s="12"/>
      <c r="C93" s="12"/>
      <c r="D93" s="15">
        <v>12</v>
      </c>
      <c r="E93" s="12"/>
      <c r="F93" s="12"/>
      <c r="G93" s="13">
        <v>24</v>
      </c>
      <c r="H93" s="13">
        <v>5</v>
      </c>
    </row>
    <row r="94" spans="1:8" ht="15" thickBot="1" x14ac:dyDescent="0.35">
      <c r="A94" s="11" t="s">
        <v>110</v>
      </c>
      <c r="B94" s="13" t="s">
        <v>60</v>
      </c>
      <c r="C94" s="12"/>
      <c r="D94" s="12"/>
      <c r="E94" s="13">
        <v>12</v>
      </c>
      <c r="F94" s="12"/>
      <c r="G94" s="13">
        <v>30</v>
      </c>
      <c r="H94" s="13">
        <v>6</v>
      </c>
    </row>
    <row r="95" spans="1:8" ht="15" thickBot="1" x14ac:dyDescent="0.35">
      <c r="A95" s="11" t="s">
        <v>111</v>
      </c>
      <c r="B95" s="12"/>
      <c r="C95" s="12"/>
      <c r="D95" s="12"/>
      <c r="E95" s="13">
        <v>12</v>
      </c>
      <c r="F95" s="12"/>
      <c r="G95" s="13">
        <v>30</v>
      </c>
      <c r="H95" s="13">
        <v>6</v>
      </c>
    </row>
    <row r="96" spans="1:8" x14ac:dyDescent="0.3">
      <c r="A96" s="5"/>
    </row>
    <row r="97" spans="1:8" ht="25.8" x14ac:dyDescent="0.3">
      <c r="A97" s="6" t="s">
        <v>112</v>
      </c>
    </row>
    <row r="98" spans="1:8" x14ac:dyDescent="0.3">
      <c r="A98" s="2" t="s">
        <v>113</v>
      </c>
    </row>
    <row r="99" spans="1:8" x14ac:dyDescent="0.3">
      <c r="A99" s="2" t="s">
        <v>114</v>
      </c>
    </row>
    <row r="100" spans="1:8" ht="15" thickBot="1" x14ac:dyDescent="0.35">
      <c r="A100" s="5"/>
    </row>
    <row r="101" spans="1:8" ht="25.2" customHeight="1" x14ac:dyDescent="0.3">
      <c r="A101" s="280" t="s">
        <v>47</v>
      </c>
      <c r="B101" s="280" t="s">
        <v>48</v>
      </c>
      <c r="C101" s="7" t="s">
        <v>49</v>
      </c>
      <c r="D101" s="7" t="s">
        <v>49</v>
      </c>
      <c r="E101" s="7" t="s">
        <v>49</v>
      </c>
      <c r="F101" s="7" t="s">
        <v>49</v>
      </c>
      <c r="G101" s="9" t="s">
        <v>54</v>
      </c>
      <c r="H101" s="280" t="s">
        <v>56</v>
      </c>
    </row>
    <row r="102" spans="1:8" ht="15" thickBot="1" x14ac:dyDescent="0.35">
      <c r="A102" s="281"/>
      <c r="B102" s="281"/>
      <c r="C102" s="8" t="s">
        <v>50</v>
      </c>
      <c r="D102" s="8" t="s">
        <v>51</v>
      </c>
      <c r="E102" s="8" t="s">
        <v>52</v>
      </c>
      <c r="F102" s="8" t="s">
        <v>53</v>
      </c>
      <c r="G102" s="10" t="s">
        <v>55</v>
      </c>
      <c r="H102" s="281"/>
    </row>
    <row r="103" spans="1:8" ht="15" thickBot="1" x14ac:dyDescent="0.35">
      <c r="A103" s="11" t="s">
        <v>115</v>
      </c>
      <c r="B103" s="12"/>
      <c r="C103" s="13">
        <v>3</v>
      </c>
      <c r="D103" s="13">
        <v>5</v>
      </c>
      <c r="E103" s="13">
        <v>5</v>
      </c>
      <c r="F103" s="12"/>
      <c r="G103" s="13">
        <v>27</v>
      </c>
      <c r="H103" s="13">
        <v>6</v>
      </c>
    </row>
    <row r="104" spans="1:8" ht="15" thickBot="1" x14ac:dyDescent="0.35">
      <c r="A104" s="11" t="s">
        <v>116</v>
      </c>
      <c r="B104" s="13" t="s">
        <v>60</v>
      </c>
      <c r="C104" s="13">
        <v>1</v>
      </c>
      <c r="D104" s="13">
        <v>9</v>
      </c>
      <c r="E104" s="13">
        <v>3</v>
      </c>
      <c r="F104" s="12"/>
      <c r="G104" s="13">
        <v>27</v>
      </c>
      <c r="H104" s="13">
        <v>5</v>
      </c>
    </row>
    <row r="105" spans="1:8" ht="15" thickBot="1" x14ac:dyDescent="0.35">
      <c r="A105" s="11" t="s">
        <v>117</v>
      </c>
      <c r="B105" s="12"/>
      <c r="C105" s="13">
        <v>1</v>
      </c>
      <c r="D105" s="12"/>
      <c r="E105" s="13">
        <v>9</v>
      </c>
      <c r="F105" s="13">
        <v>3</v>
      </c>
      <c r="G105" s="13">
        <v>33</v>
      </c>
      <c r="H105" s="13">
        <v>6</v>
      </c>
    </row>
    <row r="106" spans="1:8" ht="15" thickBot="1" x14ac:dyDescent="0.35">
      <c r="A106" s="11" t="s">
        <v>118</v>
      </c>
      <c r="B106" s="12"/>
      <c r="C106" s="12"/>
      <c r="D106" s="12"/>
      <c r="E106" s="13">
        <v>6</v>
      </c>
      <c r="F106" s="13">
        <v>7</v>
      </c>
      <c r="G106" s="13">
        <v>36</v>
      </c>
      <c r="H106" s="13">
        <v>8</v>
      </c>
    </row>
    <row r="107" spans="1:8" ht="15" thickBot="1" x14ac:dyDescent="0.35">
      <c r="A107" s="11" t="s">
        <v>119</v>
      </c>
      <c r="B107" s="14"/>
      <c r="C107" s="14"/>
      <c r="D107" s="13">
        <v>1</v>
      </c>
      <c r="E107" s="13">
        <v>8</v>
      </c>
      <c r="F107" s="13">
        <v>4</v>
      </c>
      <c r="G107" s="13">
        <v>34</v>
      </c>
      <c r="H107" s="13">
        <v>8</v>
      </c>
    </row>
    <row r="109" spans="1:8" ht="25.8" x14ac:dyDescent="0.3">
      <c r="A109" s="6" t="s">
        <v>120</v>
      </c>
    </row>
    <row r="110" spans="1:8" x14ac:dyDescent="0.3">
      <c r="A110" s="2" t="s">
        <v>121</v>
      </c>
    </row>
    <row r="111" spans="1:8" x14ac:dyDescent="0.3">
      <c r="A111" s="2" t="s">
        <v>122</v>
      </c>
    </row>
    <row r="112" spans="1:8" x14ac:dyDescent="0.3">
      <c r="A112" s="2" t="s">
        <v>123</v>
      </c>
    </row>
    <row r="113" spans="1:8" ht="15" thickBot="1" x14ac:dyDescent="0.35">
      <c r="A113" s="2"/>
    </row>
    <row r="114" spans="1:8" ht="25.2" customHeight="1" x14ac:dyDescent="0.3">
      <c r="A114" s="280" t="s">
        <v>47</v>
      </c>
      <c r="B114" s="280" t="s">
        <v>48</v>
      </c>
      <c r="C114" s="7" t="s">
        <v>49</v>
      </c>
      <c r="D114" s="7" t="s">
        <v>49</v>
      </c>
      <c r="E114" s="7" t="s">
        <v>49</v>
      </c>
      <c r="F114" s="7" t="s">
        <v>49</v>
      </c>
      <c r="G114" s="9" t="s">
        <v>54</v>
      </c>
      <c r="H114" s="280" t="s">
        <v>56</v>
      </c>
    </row>
    <row r="115" spans="1:8" ht="15" thickBot="1" x14ac:dyDescent="0.35">
      <c r="A115" s="281"/>
      <c r="B115" s="281"/>
      <c r="C115" s="8" t="s">
        <v>50</v>
      </c>
      <c r="D115" s="8" t="s">
        <v>51</v>
      </c>
      <c r="E115" s="8" t="s">
        <v>52</v>
      </c>
      <c r="F115" s="8" t="s">
        <v>53</v>
      </c>
      <c r="G115" s="10" t="s">
        <v>55</v>
      </c>
      <c r="H115" s="281"/>
    </row>
    <row r="116" spans="1:8" ht="15" thickBot="1" x14ac:dyDescent="0.35">
      <c r="A116" s="11" t="s">
        <v>124</v>
      </c>
      <c r="B116" s="12"/>
      <c r="C116" s="13">
        <v>6</v>
      </c>
      <c r="D116" s="13">
        <v>8</v>
      </c>
      <c r="E116" s="12"/>
      <c r="F116" s="12"/>
      <c r="G116" s="13">
        <v>25</v>
      </c>
      <c r="H116" s="13">
        <v>4</v>
      </c>
    </row>
    <row r="117" spans="1:8" ht="15" thickBot="1" x14ac:dyDescent="0.35">
      <c r="A117" s="11" t="s">
        <v>125</v>
      </c>
      <c r="B117" s="13" t="s">
        <v>60</v>
      </c>
      <c r="C117" s="12"/>
      <c r="D117" s="13">
        <v>8</v>
      </c>
      <c r="E117" s="13">
        <v>6</v>
      </c>
      <c r="F117" s="12"/>
      <c r="G117" s="13">
        <v>31</v>
      </c>
      <c r="H117" s="13">
        <v>5</v>
      </c>
    </row>
    <row r="118" spans="1:8" ht="15" thickBot="1" x14ac:dyDescent="0.35">
      <c r="A118" s="11" t="s">
        <v>126</v>
      </c>
      <c r="B118" s="12"/>
      <c r="C118" s="12"/>
      <c r="D118" s="13" t="s">
        <v>127</v>
      </c>
      <c r="E118" s="13" t="s">
        <v>128</v>
      </c>
      <c r="F118" s="16">
        <v>45447</v>
      </c>
      <c r="G118" s="13">
        <v>38</v>
      </c>
      <c r="H118" s="13">
        <v>6</v>
      </c>
    </row>
    <row r="119" spans="1:8" x14ac:dyDescent="0.3">
      <c r="A119" s="5"/>
    </row>
    <row r="120" spans="1:8" ht="25.8" x14ac:dyDescent="0.3">
      <c r="A120" s="6" t="s">
        <v>129</v>
      </c>
    </row>
    <row r="121" spans="1:8" x14ac:dyDescent="0.3">
      <c r="A121" s="2" t="s">
        <v>130</v>
      </c>
    </row>
    <row r="122" spans="1:8" x14ac:dyDescent="0.3">
      <c r="A122" s="2" t="s">
        <v>131</v>
      </c>
    </row>
    <row r="123" spans="1:8" x14ac:dyDescent="0.3">
      <c r="A123" s="2" t="s">
        <v>132</v>
      </c>
    </row>
    <row r="124" spans="1:8" ht="15" thickBot="1" x14ac:dyDescent="0.35">
      <c r="A124" s="2"/>
    </row>
    <row r="125" spans="1:8" ht="25.2" customHeight="1" x14ac:dyDescent="0.3">
      <c r="A125" s="280" t="s">
        <v>47</v>
      </c>
      <c r="B125" s="280" t="s">
        <v>48</v>
      </c>
      <c r="C125" s="7" t="s">
        <v>49</v>
      </c>
      <c r="D125" s="7" t="s">
        <v>49</v>
      </c>
      <c r="E125" s="7" t="s">
        <v>49</v>
      </c>
      <c r="F125" s="7" t="s">
        <v>49</v>
      </c>
      <c r="G125" s="9" t="s">
        <v>54</v>
      </c>
      <c r="H125" s="280" t="s">
        <v>56</v>
      </c>
    </row>
    <row r="126" spans="1:8" ht="15" thickBot="1" x14ac:dyDescent="0.35">
      <c r="A126" s="281"/>
      <c r="B126" s="281"/>
      <c r="C126" s="8" t="s">
        <v>50</v>
      </c>
      <c r="D126" s="8" t="s">
        <v>51</v>
      </c>
      <c r="E126" s="8" t="s">
        <v>52</v>
      </c>
      <c r="F126" s="8" t="s">
        <v>53</v>
      </c>
      <c r="G126" s="10" t="s">
        <v>55</v>
      </c>
      <c r="H126" s="281"/>
    </row>
    <row r="127" spans="1:8" ht="15" thickBot="1" x14ac:dyDescent="0.35">
      <c r="A127" s="11" t="s">
        <v>133</v>
      </c>
      <c r="B127" s="12"/>
      <c r="C127" s="13">
        <v>4</v>
      </c>
      <c r="D127" s="13">
        <v>11</v>
      </c>
      <c r="E127" s="12"/>
      <c r="F127" s="12"/>
      <c r="G127" s="13">
        <v>28</v>
      </c>
      <c r="H127" s="13">
        <v>4</v>
      </c>
    </row>
    <row r="128" spans="1:8" ht="15" thickBot="1" x14ac:dyDescent="0.35">
      <c r="A128" s="11" t="s">
        <v>134</v>
      </c>
      <c r="B128" s="13" t="s">
        <v>60</v>
      </c>
      <c r="C128" s="12"/>
      <c r="D128" s="13">
        <v>3</v>
      </c>
      <c r="E128" s="13">
        <v>12</v>
      </c>
      <c r="F128" s="12"/>
      <c r="G128" s="13">
        <v>36</v>
      </c>
      <c r="H128" s="13">
        <v>6</v>
      </c>
    </row>
    <row r="129" spans="1:8" ht="15" thickBot="1" x14ac:dyDescent="0.35">
      <c r="A129" s="11" t="s">
        <v>135</v>
      </c>
      <c r="B129" s="14"/>
      <c r="C129" s="14"/>
      <c r="D129" s="13" t="s">
        <v>136</v>
      </c>
      <c r="E129" s="13" t="s">
        <v>137</v>
      </c>
      <c r="F129" s="16">
        <v>45479</v>
      </c>
      <c r="G129" s="13">
        <v>42</v>
      </c>
      <c r="H129" s="13">
        <v>6</v>
      </c>
    </row>
    <row r="130" spans="1:8" x14ac:dyDescent="0.3">
      <c r="A130" s="5"/>
    </row>
    <row r="131" spans="1:8" ht="25.8" x14ac:dyDescent="0.3">
      <c r="A131" s="6" t="s">
        <v>138</v>
      </c>
    </row>
    <row r="132" spans="1:8" x14ac:dyDescent="0.3">
      <c r="A132" s="2" t="s">
        <v>139</v>
      </c>
    </row>
    <row r="133" spans="1:8" x14ac:dyDescent="0.3">
      <c r="A133" s="2" t="s">
        <v>140</v>
      </c>
    </row>
    <row r="134" spans="1:8" ht="15" thickBot="1" x14ac:dyDescent="0.35">
      <c r="A134" s="2"/>
    </row>
    <row r="135" spans="1:8" ht="25.2" customHeight="1" x14ac:dyDescent="0.3">
      <c r="A135" s="280" t="s">
        <v>47</v>
      </c>
      <c r="B135" s="280" t="s">
        <v>48</v>
      </c>
      <c r="C135" s="7" t="s">
        <v>49</v>
      </c>
      <c r="D135" s="7" t="s">
        <v>49</v>
      </c>
      <c r="E135" s="7" t="s">
        <v>49</v>
      </c>
      <c r="F135" s="7" t="s">
        <v>49</v>
      </c>
      <c r="G135" s="9" t="s">
        <v>54</v>
      </c>
      <c r="H135" s="280" t="s">
        <v>56</v>
      </c>
    </row>
    <row r="136" spans="1:8" ht="15" thickBot="1" x14ac:dyDescent="0.35">
      <c r="A136" s="281"/>
      <c r="B136" s="281"/>
      <c r="C136" s="8" t="s">
        <v>50</v>
      </c>
      <c r="D136" s="8" t="s">
        <v>51</v>
      </c>
      <c r="E136" s="8" t="s">
        <v>52</v>
      </c>
      <c r="F136" s="8" t="s">
        <v>53</v>
      </c>
      <c r="G136" s="10" t="s">
        <v>55</v>
      </c>
      <c r="H136" s="281"/>
    </row>
    <row r="137" spans="1:8" ht="15" thickBot="1" x14ac:dyDescent="0.35">
      <c r="A137" s="11" t="s">
        <v>141</v>
      </c>
      <c r="B137" s="13" t="s">
        <v>60</v>
      </c>
      <c r="C137" s="12"/>
      <c r="D137" s="13">
        <v>16</v>
      </c>
      <c r="E137" s="12"/>
      <c r="F137" s="12"/>
      <c r="G137" s="13">
        <v>32</v>
      </c>
      <c r="H137" s="13">
        <v>4</v>
      </c>
    </row>
    <row r="138" spans="1:8" ht="15" thickBot="1" x14ac:dyDescent="0.35">
      <c r="A138" s="11" t="s">
        <v>142</v>
      </c>
      <c r="B138" s="12"/>
      <c r="C138" s="12"/>
      <c r="D138" s="12"/>
      <c r="E138" s="13">
        <v>16</v>
      </c>
      <c r="F138" s="12"/>
      <c r="G138" s="13">
        <v>40</v>
      </c>
      <c r="H138" s="13">
        <v>5</v>
      </c>
    </row>
    <row r="139" spans="1:8" x14ac:dyDescent="0.3">
      <c r="A139" s="5"/>
    </row>
    <row r="140" spans="1:8" ht="25.8" x14ac:dyDescent="0.3">
      <c r="A140" s="6" t="s">
        <v>143</v>
      </c>
    </row>
    <row r="141" spans="1:8" x14ac:dyDescent="0.3">
      <c r="A141" s="2" t="s">
        <v>144</v>
      </c>
    </row>
    <row r="142" spans="1:8" x14ac:dyDescent="0.3">
      <c r="A142" s="2" t="s">
        <v>145</v>
      </c>
    </row>
    <row r="143" spans="1:8" x14ac:dyDescent="0.3">
      <c r="A143" s="2"/>
    </row>
    <row r="144" spans="1:8" ht="25.8" x14ac:dyDescent="0.3">
      <c r="A144" s="6" t="s">
        <v>146</v>
      </c>
    </row>
    <row r="145" spans="1:1" x14ac:dyDescent="0.3">
      <c r="A145" s="2" t="s">
        <v>147</v>
      </c>
    </row>
    <row r="146" spans="1:1" x14ac:dyDescent="0.3">
      <c r="A146" s="2" t="s">
        <v>148</v>
      </c>
    </row>
    <row r="148" spans="1:1" ht="25.8" x14ac:dyDescent="0.3">
      <c r="A148" s="6" t="s">
        <v>149</v>
      </c>
    </row>
    <row r="149" spans="1:1" x14ac:dyDescent="0.3">
      <c r="A149" s="2" t="s">
        <v>150</v>
      </c>
    </row>
    <row r="150" spans="1:1" x14ac:dyDescent="0.3">
      <c r="A150" s="2" t="s">
        <v>151</v>
      </c>
    </row>
    <row r="151" spans="1:1" x14ac:dyDescent="0.3">
      <c r="A151" s="5"/>
    </row>
    <row r="152" spans="1:1" ht="25.8" x14ac:dyDescent="0.3">
      <c r="A152" s="6" t="s">
        <v>152</v>
      </c>
    </row>
    <row r="153" spans="1:1" x14ac:dyDescent="0.3">
      <c r="A153" s="2" t="s">
        <v>153</v>
      </c>
    </row>
    <row r="154" spans="1:1" x14ac:dyDescent="0.3">
      <c r="A154" s="2"/>
    </row>
    <row r="155" spans="1:1" ht="25.8" x14ac:dyDescent="0.3">
      <c r="A155" s="6" t="s">
        <v>154</v>
      </c>
    </row>
    <row r="156" spans="1:1" x14ac:dyDescent="0.3">
      <c r="A156" s="2" t="s">
        <v>155</v>
      </c>
    </row>
    <row r="157" spans="1:1" x14ac:dyDescent="0.3">
      <c r="A157" s="2"/>
    </row>
    <row r="158" spans="1:1" ht="25.8" x14ac:dyDescent="0.3">
      <c r="A158" s="6" t="s">
        <v>156</v>
      </c>
    </row>
    <row r="159" spans="1:1" x14ac:dyDescent="0.3">
      <c r="A159" s="2" t="s">
        <v>157</v>
      </c>
    </row>
    <row r="160" spans="1:1" x14ac:dyDescent="0.3">
      <c r="A160" s="2"/>
    </row>
    <row r="161" spans="1:1" ht="25.8" x14ac:dyDescent="0.3">
      <c r="A161" s="6" t="s">
        <v>158</v>
      </c>
    </row>
    <row r="162" spans="1:1" x14ac:dyDescent="0.3">
      <c r="A162" s="2" t="s">
        <v>159</v>
      </c>
    </row>
    <row r="163" spans="1:1" x14ac:dyDescent="0.3">
      <c r="A163" s="2"/>
    </row>
    <row r="164" spans="1:1" ht="25.8" x14ac:dyDescent="0.3">
      <c r="A164" s="6" t="s">
        <v>160</v>
      </c>
    </row>
    <row r="165" spans="1:1" x14ac:dyDescent="0.3">
      <c r="A165" s="2" t="s">
        <v>161</v>
      </c>
    </row>
    <row r="166" spans="1:1" x14ac:dyDescent="0.3">
      <c r="A166" s="5"/>
    </row>
    <row r="167" spans="1:1" ht="25.8" x14ac:dyDescent="0.3">
      <c r="A167" s="6" t="s">
        <v>162</v>
      </c>
    </row>
    <row r="168" spans="1:1" x14ac:dyDescent="0.3">
      <c r="A168" s="2" t="s">
        <v>159</v>
      </c>
    </row>
    <row r="169" spans="1:1" x14ac:dyDescent="0.3">
      <c r="A169" s="5"/>
    </row>
    <row r="170" spans="1:1" ht="25.8" x14ac:dyDescent="0.3">
      <c r="A170" s="6" t="s">
        <v>163</v>
      </c>
    </row>
    <row r="171" spans="1:1" x14ac:dyDescent="0.3">
      <c r="A171" s="2" t="s">
        <v>164</v>
      </c>
    </row>
    <row r="172" spans="1:1" x14ac:dyDescent="0.3">
      <c r="A172" s="2"/>
    </row>
    <row r="173" spans="1:1" ht="25.8" x14ac:dyDescent="0.3">
      <c r="A173" s="6" t="s">
        <v>165</v>
      </c>
    </row>
    <row r="174" spans="1:1" x14ac:dyDescent="0.3">
      <c r="A174" s="2" t="s">
        <v>166</v>
      </c>
    </row>
    <row r="175" spans="1:1" x14ac:dyDescent="0.3">
      <c r="A175" s="5"/>
    </row>
    <row r="176" spans="1:1" ht="25.8" x14ac:dyDescent="0.3">
      <c r="A176" s="6" t="s">
        <v>167</v>
      </c>
    </row>
    <row r="177" spans="1:1" x14ac:dyDescent="0.3">
      <c r="A177" s="2" t="s">
        <v>168</v>
      </c>
    </row>
    <row r="178" spans="1:1" x14ac:dyDescent="0.3">
      <c r="A178" s="5"/>
    </row>
    <row r="179" spans="1:1" ht="25.8" x14ac:dyDescent="0.3">
      <c r="A179" s="6" t="s">
        <v>169</v>
      </c>
    </row>
    <row r="180" spans="1:1" x14ac:dyDescent="0.3">
      <c r="A180" s="2" t="s">
        <v>170</v>
      </c>
    </row>
    <row r="182" spans="1:1" ht="25.8" x14ac:dyDescent="0.3">
      <c r="A182" s="6" t="s">
        <v>171</v>
      </c>
    </row>
    <row r="183" spans="1:1" x14ac:dyDescent="0.3">
      <c r="A183" s="2" t="s">
        <v>172</v>
      </c>
    </row>
    <row r="184" spans="1:1" x14ac:dyDescent="0.3">
      <c r="A184" s="2"/>
    </row>
    <row r="185" spans="1:1" ht="25.8" x14ac:dyDescent="0.3">
      <c r="A185" s="6" t="s">
        <v>173</v>
      </c>
    </row>
    <row r="186" spans="1:1" x14ac:dyDescent="0.3">
      <c r="A186" s="2" t="s">
        <v>174</v>
      </c>
    </row>
    <row r="187" spans="1:1" x14ac:dyDescent="0.3">
      <c r="A187" s="2"/>
    </row>
    <row r="188" spans="1:1" ht="25.8" x14ac:dyDescent="0.3">
      <c r="A188" s="6" t="s">
        <v>175</v>
      </c>
    </row>
    <row r="189" spans="1:1" x14ac:dyDescent="0.3">
      <c r="A189" s="2" t="s">
        <v>176</v>
      </c>
    </row>
    <row r="190" spans="1:1" x14ac:dyDescent="0.3">
      <c r="A190" s="2"/>
    </row>
    <row r="191" spans="1:1" ht="25.8" x14ac:dyDescent="0.3">
      <c r="A191" s="6" t="s">
        <v>177</v>
      </c>
    </row>
    <row r="192" spans="1:1" x14ac:dyDescent="0.3">
      <c r="A192" s="2" t="s">
        <v>178</v>
      </c>
    </row>
    <row r="193" spans="1:1" x14ac:dyDescent="0.3">
      <c r="A193" s="2"/>
    </row>
    <row r="194" spans="1:1" ht="25.8" x14ac:dyDescent="0.3">
      <c r="A194" s="6" t="s">
        <v>179</v>
      </c>
    </row>
    <row r="195" spans="1:1" x14ac:dyDescent="0.3">
      <c r="A195" s="2" t="s">
        <v>176</v>
      </c>
    </row>
  </sheetData>
  <mergeCells count="33">
    <mergeCell ref="A19:A20"/>
    <mergeCell ref="B19:B20"/>
    <mergeCell ref="H19:H20"/>
    <mergeCell ref="A33:A34"/>
    <mergeCell ref="B33:B34"/>
    <mergeCell ref="H33:H34"/>
    <mergeCell ref="A46:A47"/>
    <mergeCell ref="B46:B47"/>
    <mergeCell ref="H46:H47"/>
    <mergeCell ref="A58:A59"/>
    <mergeCell ref="B58:B59"/>
    <mergeCell ref="H58:H59"/>
    <mergeCell ref="A68:A69"/>
    <mergeCell ref="B68:B69"/>
    <mergeCell ref="H68:H69"/>
    <mergeCell ref="A78:A79"/>
    <mergeCell ref="B78:B79"/>
    <mergeCell ref="H78:H79"/>
    <mergeCell ref="A90:A91"/>
    <mergeCell ref="B90:B91"/>
    <mergeCell ref="H90:H91"/>
    <mergeCell ref="A101:A102"/>
    <mergeCell ref="B101:B102"/>
    <mergeCell ref="H101:H102"/>
    <mergeCell ref="A135:A136"/>
    <mergeCell ref="B135:B136"/>
    <mergeCell ref="H135:H136"/>
    <mergeCell ref="A114:A115"/>
    <mergeCell ref="B114:B115"/>
    <mergeCell ref="H114:H115"/>
    <mergeCell ref="A125:A126"/>
    <mergeCell ref="B125:B126"/>
    <mergeCell ref="H125:H12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19471-3AAB-4BE2-810F-6AB425B00420}">
  <sheetPr>
    <tabColor rgb="FFCD0041"/>
  </sheetPr>
  <dimension ref="A1:L68"/>
  <sheetViews>
    <sheetView workbookViewId="0">
      <selection activeCell="K8" sqref="K8"/>
    </sheetView>
  </sheetViews>
  <sheetFormatPr baseColWidth="10" defaultRowHeight="14.4" x14ac:dyDescent="0.3"/>
  <cols>
    <col min="1" max="1" width="16.33203125" bestFit="1" customWidth="1"/>
    <col min="2" max="2" width="8.109375" bestFit="1" customWidth="1"/>
    <col min="3" max="3" width="14.33203125" customWidth="1"/>
    <col min="4" max="4" width="22.5546875" bestFit="1" customWidth="1"/>
    <col min="5" max="5" width="10" bestFit="1" customWidth="1"/>
    <col min="6" max="6" width="18.44140625" bestFit="1" customWidth="1"/>
    <col min="7" max="7" width="16.5546875" customWidth="1"/>
    <col min="8" max="8" width="0.88671875" customWidth="1"/>
    <col min="9" max="9" width="19.88671875" customWidth="1"/>
    <col min="10" max="10" width="18.33203125" bestFit="1" customWidth="1"/>
    <col min="11" max="11" width="14.5546875" customWidth="1"/>
    <col min="12" max="12" width="14.88671875" customWidth="1"/>
  </cols>
  <sheetData>
    <row r="1" spans="1:12" x14ac:dyDescent="0.3">
      <c r="A1" s="194"/>
      <c r="B1" s="194"/>
      <c r="C1" s="240" t="s">
        <v>378</v>
      </c>
      <c r="D1" s="241"/>
      <c r="E1" s="195"/>
      <c r="F1" s="242" t="s">
        <v>379</v>
      </c>
      <c r="G1" s="243"/>
      <c r="H1" s="194"/>
      <c r="I1" s="194"/>
      <c r="J1" s="194"/>
      <c r="K1" s="194"/>
      <c r="L1" s="194"/>
    </row>
    <row r="2" spans="1:12" x14ac:dyDescent="0.3">
      <c r="A2" s="194"/>
      <c r="B2" s="194"/>
      <c r="C2" s="196" t="s">
        <v>397</v>
      </c>
      <c r="D2" s="197">
        <v>8</v>
      </c>
      <c r="E2" s="195"/>
      <c r="F2" s="196" t="s">
        <v>397</v>
      </c>
      <c r="G2" s="197">
        <v>8</v>
      </c>
      <c r="H2" s="194"/>
      <c r="I2" s="194"/>
      <c r="J2" s="194"/>
      <c r="K2" s="194"/>
      <c r="L2" s="194"/>
    </row>
    <row r="3" spans="1:12" x14ac:dyDescent="0.3">
      <c r="A3" s="194"/>
      <c r="B3" s="194"/>
      <c r="C3" s="196" t="s">
        <v>398</v>
      </c>
      <c r="D3" s="197">
        <v>13</v>
      </c>
      <c r="E3" s="195"/>
      <c r="F3" s="196" t="s">
        <v>398</v>
      </c>
      <c r="G3" s="197">
        <v>9.5</v>
      </c>
      <c r="H3" s="194"/>
      <c r="I3" s="194"/>
      <c r="J3" s="194"/>
      <c r="K3" s="194"/>
      <c r="L3" s="194"/>
    </row>
    <row r="4" spans="1:12" ht="15" thickBot="1" x14ac:dyDescent="0.35">
      <c r="A4" s="194"/>
      <c r="B4" s="194"/>
      <c r="C4" s="198" t="s">
        <v>399</v>
      </c>
      <c r="D4" s="199">
        <v>35</v>
      </c>
      <c r="E4" s="195"/>
      <c r="F4" s="198" t="s">
        <v>399</v>
      </c>
      <c r="G4" s="199">
        <v>35</v>
      </c>
      <c r="H4" s="194"/>
      <c r="I4" s="194"/>
      <c r="J4" s="194"/>
      <c r="K4" s="194"/>
      <c r="L4" s="194"/>
    </row>
    <row r="5" spans="1:12" x14ac:dyDescent="0.3">
      <c r="A5" s="194"/>
      <c r="B5" s="194"/>
      <c r="C5" s="200" t="s">
        <v>400</v>
      </c>
      <c r="D5" s="201">
        <f>ROUNDDOWN(D2*D3*60/D4,0)</f>
        <v>178</v>
      </c>
      <c r="E5" s="202"/>
      <c r="F5" s="200" t="s">
        <v>400</v>
      </c>
      <c r="G5" s="201">
        <f>ROUNDDOWN(G2*G3*60/G4,0)</f>
        <v>130</v>
      </c>
      <c r="H5" s="194"/>
      <c r="I5" s="194"/>
      <c r="J5" s="194"/>
      <c r="K5" s="194"/>
      <c r="L5" s="194"/>
    </row>
    <row r="6" spans="1:12" x14ac:dyDescent="0.3">
      <c r="A6" s="194"/>
      <c r="B6" s="194"/>
      <c r="C6" s="194"/>
      <c r="D6" s="194"/>
      <c r="E6" s="195"/>
      <c r="F6" s="194"/>
      <c r="G6" s="194"/>
      <c r="H6" s="194"/>
      <c r="I6" s="194"/>
      <c r="J6" s="194"/>
      <c r="K6" s="194"/>
      <c r="L6" s="194"/>
    </row>
    <row r="7" spans="1:12" ht="18.600000000000001" thickBot="1" x14ac:dyDescent="0.4">
      <c r="A7" s="194"/>
      <c r="B7" s="194"/>
      <c r="C7" s="194"/>
      <c r="D7" s="194"/>
      <c r="E7" s="194"/>
      <c r="F7" s="194"/>
      <c r="G7" s="194"/>
      <c r="H7" s="194"/>
      <c r="I7" s="194"/>
      <c r="J7" s="194"/>
      <c r="K7" s="203" t="s">
        <v>378</v>
      </c>
      <c r="L7" s="203" t="s">
        <v>379</v>
      </c>
    </row>
    <row r="8" spans="1:12" ht="29.4" thickBot="1" x14ac:dyDescent="0.35">
      <c r="A8" s="204" t="s">
        <v>401</v>
      </c>
      <c r="B8" s="205" t="s">
        <v>402</v>
      </c>
      <c r="C8" s="206" t="s">
        <v>403</v>
      </c>
      <c r="D8" s="206" t="s">
        <v>404</v>
      </c>
      <c r="E8" s="207" t="s">
        <v>405</v>
      </c>
      <c r="F8" s="206" t="s">
        <v>406</v>
      </c>
      <c r="G8" s="208" t="s">
        <v>407</v>
      </c>
      <c r="H8" s="209"/>
      <c r="I8" s="210" t="s">
        <v>408</v>
      </c>
      <c r="J8" s="205" t="s">
        <v>409</v>
      </c>
      <c r="K8" s="211">
        <f>D5-SUM(K9:K72)</f>
        <v>178</v>
      </c>
      <c r="L8" s="212">
        <f>G5-SUM(L9:L72)</f>
        <v>130</v>
      </c>
    </row>
    <row r="9" spans="1:12" x14ac:dyDescent="0.3">
      <c r="A9" s="213" t="s">
        <v>410</v>
      </c>
      <c r="B9" s="214">
        <v>1</v>
      </c>
      <c r="C9" s="214" t="s">
        <v>379</v>
      </c>
      <c r="D9" s="214" t="s">
        <v>411</v>
      </c>
      <c r="E9" s="214">
        <v>0</v>
      </c>
      <c r="F9" s="214"/>
      <c r="G9" s="214"/>
      <c r="H9" s="215"/>
      <c r="I9" s="214"/>
      <c r="J9" s="216">
        <f>IF(D9="poule",MOD(E9,F9)*((INT(E9/F9)+1)*INT(E9/F9)/2)+(F9-MOD(E9,F9))*(INT(E9/F9)*(INT(E9/F9)-1)/2),IF(D9="knock out",E9-1,IF(D9="knock out + consolation",(E9-1)+(
(E9-(2^CEILING(LOG(E9,2),1))/2)+MIN((2^CEILING(LOG(E9,2),1)-E9),(E9-(2^CEILING(LOG(E9,2),1))/2))+INT(((2^CEILING(LOG(E9,2),1)-E9)-MIN((2^CEILING(LOG(E9,2),1)-E9),(E9-(2^CEILING(LOG(E9,2),1))/2)))/2)-1),IF(D9="poule + KO",MOD(E9,F9)*((INT(E9/F9)+1)*INT(E9/F9)/2)+(F9-MOD(E9,F9))*(INT(E9/F9)*(INT(E9/F9)-1)/2)+(I9*F9)-1,IF(D9="monrad",E9*G9/2,MOD(E9,F9)*((INT(E9/F9)+1)*INT(E9/F9)/2)+(F9-MOD(E9,F9))*(INT(E9/F9)*(INT(E9/F9)-1)/2)+(I9*F9)*((I9*F9)-1)/2)))))</f>
        <v>-1</v>
      </c>
      <c r="K9" s="214">
        <f t="shared" ref="K9:K68" si="0">IF(C9="dimanche",0,IF(E9=0,0,J9))</f>
        <v>0</v>
      </c>
      <c r="L9" s="217">
        <f t="shared" ref="L9:L68" si="1">IF(C9="samedi",0,IF(E9=0,0,J9))</f>
        <v>0</v>
      </c>
    </row>
    <row r="10" spans="1:12" x14ac:dyDescent="0.3">
      <c r="A10" s="213" t="s">
        <v>412</v>
      </c>
      <c r="B10" s="214">
        <v>1</v>
      </c>
      <c r="C10" s="214" t="s">
        <v>379</v>
      </c>
      <c r="D10" s="214" t="s">
        <v>411</v>
      </c>
      <c r="E10" s="214">
        <v>0</v>
      </c>
      <c r="F10" s="214"/>
      <c r="G10" s="214"/>
      <c r="H10" s="215"/>
      <c r="I10" s="214"/>
      <c r="J10" s="216">
        <f t="shared" ref="J10:J68" si="2">IF(D10="poule",MOD(E10,F10)*((INT(E10/F10)+1)*INT(E10/F10)/2)+(F10-MOD(E10,F10))*(INT(E10/F10)*(INT(E10/F10)-1)/2),IF(D10="knock out",E10-1,IF(D10="knock out + consolation",E10-1+(ROUNDDOWN(E10/2,0)-1),IF(D10="poule + KO",MOD(E10,F10)*((INT(E10/F10)+1)*INT(E10/F10)/2)+(F10-MOD(E10,F10))*(INT(E10/F10)*(INT(E10/F10)-1)/2)+(I10*F10)-1,IF(D10="monrad",E10*G10/2,MOD(E10,F10)*((INT(E10/F10)+1)*INT(E10/F10)/2)+(F10-MOD(E10,F10))*(INT(E10/F10)*(INT(E10/F10)-1)/2)+(I10*F10)*((I10*F10)-1)/2)))))</f>
        <v>-1</v>
      </c>
      <c r="K10" s="214">
        <f t="shared" si="0"/>
        <v>0</v>
      </c>
      <c r="L10" s="217">
        <f t="shared" si="1"/>
        <v>0</v>
      </c>
    </row>
    <row r="11" spans="1:12" x14ac:dyDescent="0.3">
      <c r="A11" s="213" t="s">
        <v>413</v>
      </c>
      <c r="B11" s="214">
        <v>1</v>
      </c>
      <c r="C11" s="214" t="s">
        <v>378</v>
      </c>
      <c r="D11" s="214" t="s">
        <v>411</v>
      </c>
      <c r="E11" s="214">
        <v>0</v>
      </c>
      <c r="F11" s="214"/>
      <c r="G11" s="214"/>
      <c r="H11" s="215"/>
      <c r="I11" s="214"/>
      <c r="J11" s="216">
        <f t="shared" si="2"/>
        <v>-1</v>
      </c>
      <c r="K11" s="214">
        <f t="shared" si="0"/>
        <v>0</v>
      </c>
      <c r="L11" s="217">
        <f t="shared" si="1"/>
        <v>0</v>
      </c>
    </row>
    <row r="12" spans="1:12" x14ac:dyDescent="0.3">
      <c r="A12" s="213" t="s">
        <v>414</v>
      </c>
      <c r="B12" s="214">
        <v>1</v>
      </c>
      <c r="C12" s="214" t="s">
        <v>378</v>
      </c>
      <c r="D12" s="214" t="s">
        <v>411</v>
      </c>
      <c r="E12" s="214">
        <v>0</v>
      </c>
      <c r="F12" s="214"/>
      <c r="G12" s="214"/>
      <c r="H12" s="215"/>
      <c r="I12" s="214"/>
      <c r="J12" s="216">
        <f t="shared" si="2"/>
        <v>-1</v>
      </c>
      <c r="K12" s="214">
        <f t="shared" si="0"/>
        <v>0</v>
      </c>
      <c r="L12" s="217">
        <f t="shared" si="1"/>
        <v>0</v>
      </c>
    </row>
    <row r="13" spans="1:12" ht="15" thickBot="1" x14ac:dyDescent="0.35">
      <c r="A13" s="213" t="s">
        <v>415</v>
      </c>
      <c r="B13" s="214">
        <v>1</v>
      </c>
      <c r="C13" s="214" t="s">
        <v>378</v>
      </c>
      <c r="D13" s="214" t="s">
        <v>411</v>
      </c>
      <c r="E13" s="214">
        <v>0</v>
      </c>
      <c r="F13" s="214"/>
      <c r="G13" s="214"/>
      <c r="H13" s="215"/>
      <c r="I13" s="214"/>
      <c r="J13" s="216">
        <f t="shared" si="2"/>
        <v>-1</v>
      </c>
      <c r="K13" s="214">
        <f t="shared" si="0"/>
        <v>0</v>
      </c>
      <c r="L13" s="217">
        <f t="shared" si="1"/>
        <v>0</v>
      </c>
    </row>
    <row r="14" spans="1:12" x14ac:dyDescent="0.3">
      <c r="A14" s="218" t="s">
        <v>410</v>
      </c>
      <c r="B14" s="219">
        <v>2</v>
      </c>
      <c r="C14" s="219" t="s">
        <v>379</v>
      </c>
      <c r="D14" s="219" t="s">
        <v>411</v>
      </c>
      <c r="E14" s="219">
        <v>0</v>
      </c>
      <c r="F14" s="219"/>
      <c r="G14" s="219"/>
      <c r="H14" s="220"/>
      <c r="I14" s="219"/>
      <c r="J14" s="221">
        <f t="shared" si="2"/>
        <v>-1</v>
      </c>
      <c r="K14" s="219">
        <f t="shared" si="0"/>
        <v>0</v>
      </c>
      <c r="L14" s="222">
        <f t="shared" si="1"/>
        <v>0</v>
      </c>
    </row>
    <row r="15" spans="1:12" x14ac:dyDescent="0.3">
      <c r="A15" s="223" t="s">
        <v>412</v>
      </c>
      <c r="B15" s="224">
        <v>2</v>
      </c>
      <c r="C15" s="224" t="s">
        <v>379</v>
      </c>
      <c r="D15" s="224" t="s">
        <v>411</v>
      </c>
      <c r="E15" s="224">
        <v>0</v>
      </c>
      <c r="F15" s="224"/>
      <c r="G15" s="224"/>
      <c r="H15" s="215"/>
      <c r="I15" s="224"/>
      <c r="J15" s="225">
        <f t="shared" si="2"/>
        <v>-1</v>
      </c>
      <c r="K15" s="224">
        <f t="shared" si="0"/>
        <v>0</v>
      </c>
      <c r="L15" s="226">
        <f t="shared" si="1"/>
        <v>0</v>
      </c>
    </row>
    <row r="16" spans="1:12" x14ac:dyDescent="0.3">
      <c r="A16" s="223" t="s">
        <v>413</v>
      </c>
      <c r="B16" s="224">
        <v>2</v>
      </c>
      <c r="C16" s="224" t="s">
        <v>378</v>
      </c>
      <c r="D16" s="224" t="s">
        <v>411</v>
      </c>
      <c r="E16" s="224">
        <v>0</v>
      </c>
      <c r="F16" s="224"/>
      <c r="G16" s="224"/>
      <c r="H16" s="215"/>
      <c r="I16" s="224"/>
      <c r="J16" s="225">
        <f t="shared" si="2"/>
        <v>-1</v>
      </c>
      <c r="K16" s="224">
        <f t="shared" si="0"/>
        <v>0</v>
      </c>
      <c r="L16" s="226">
        <f t="shared" si="1"/>
        <v>0</v>
      </c>
    </row>
    <row r="17" spans="1:12" x14ac:dyDescent="0.3">
      <c r="A17" s="223" t="s">
        <v>414</v>
      </c>
      <c r="B17" s="224">
        <v>2</v>
      </c>
      <c r="C17" s="224" t="s">
        <v>378</v>
      </c>
      <c r="D17" s="224" t="s">
        <v>411</v>
      </c>
      <c r="E17" s="224">
        <v>0</v>
      </c>
      <c r="F17" s="224"/>
      <c r="G17" s="224"/>
      <c r="H17" s="215"/>
      <c r="I17" s="224"/>
      <c r="J17" s="225">
        <f t="shared" si="2"/>
        <v>-1</v>
      </c>
      <c r="K17" s="224">
        <f t="shared" si="0"/>
        <v>0</v>
      </c>
      <c r="L17" s="226">
        <f t="shared" si="1"/>
        <v>0</v>
      </c>
    </row>
    <row r="18" spans="1:12" ht="15" thickBot="1" x14ac:dyDescent="0.35">
      <c r="A18" s="227" t="s">
        <v>415</v>
      </c>
      <c r="B18" s="228">
        <v>2</v>
      </c>
      <c r="C18" s="228" t="s">
        <v>378</v>
      </c>
      <c r="D18" s="228" t="s">
        <v>411</v>
      </c>
      <c r="E18" s="228">
        <v>0</v>
      </c>
      <c r="F18" s="228"/>
      <c r="G18" s="228"/>
      <c r="H18" s="229"/>
      <c r="I18" s="228"/>
      <c r="J18" s="230">
        <f t="shared" si="2"/>
        <v>-1</v>
      </c>
      <c r="K18" s="228">
        <f t="shared" si="0"/>
        <v>0</v>
      </c>
      <c r="L18" s="231">
        <f t="shared" si="1"/>
        <v>0</v>
      </c>
    </row>
    <row r="19" spans="1:12" x14ac:dyDescent="0.3">
      <c r="A19" s="213" t="s">
        <v>410</v>
      </c>
      <c r="B19" s="214">
        <v>3</v>
      </c>
      <c r="C19" s="214" t="s">
        <v>379</v>
      </c>
      <c r="D19" s="214" t="s">
        <v>411</v>
      </c>
      <c r="E19" s="214">
        <v>0</v>
      </c>
      <c r="F19" s="214"/>
      <c r="G19" s="214"/>
      <c r="H19" s="215"/>
      <c r="I19" s="214"/>
      <c r="J19" s="216">
        <f t="shared" si="2"/>
        <v>-1</v>
      </c>
      <c r="K19" s="232">
        <f t="shared" si="0"/>
        <v>0</v>
      </c>
      <c r="L19" s="233">
        <f t="shared" si="1"/>
        <v>0</v>
      </c>
    </row>
    <row r="20" spans="1:12" x14ac:dyDescent="0.3">
      <c r="A20" s="213" t="s">
        <v>412</v>
      </c>
      <c r="B20" s="214">
        <v>3</v>
      </c>
      <c r="C20" s="214" t="s">
        <v>379</v>
      </c>
      <c r="D20" s="214" t="s">
        <v>411</v>
      </c>
      <c r="E20" s="214">
        <v>0</v>
      </c>
      <c r="F20" s="214"/>
      <c r="G20" s="214"/>
      <c r="H20" s="215"/>
      <c r="I20" s="214"/>
      <c r="J20" s="216">
        <f t="shared" si="2"/>
        <v>-1</v>
      </c>
      <c r="K20" s="214">
        <f t="shared" si="0"/>
        <v>0</v>
      </c>
      <c r="L20" s="217">
        <f t="shared" si="1"/>
        <v>0</v>
      </c>
    </row>
    <row r="21" spans="1:12" x14ac:dyDescent="0.3">
      <c r="A21" s="213" t="s">
        <v>413</v>
      </c>
      <c r="B21" s="214">
        <v>3</v>
      </c>
      <c r="C21" s="214" t="s">
        <v>378</v>
      </c>
      <c r="D21" s="214" t="s">
        <v>411</v>
      </c>
      <c r="E21" s="214">
        <v>0</v>
      </c>
      <c r="F21" s="214"/>
      <c r="G21" s="214"/>
      <c r="H21" s="215"/>
      <c r="I21" s="214"/>
      <c r="J21" s="216">
        <f t="shared" si="2"/>
        <v>-1</v>
      </c>
      <c r="K21" s="214">
        <f t="shared" si="0"/>
        <v>0</v>
      </c>
      <c r="L21" s="217">
        <f t="shared" si="1"/>
        <v>0</v>
      </c>
    </row>
    <row r="22" spans="1:12" x14ac:dyDescent="0.3">
      <c r="A22" s="213" t="s">
        <v>414</v>
      </c>
      <c r="B22" s="214">
        <v>3</v>
      </c>
      <c r="C22" s="214" t="s">
        <v>378</v>
      </c>
      <c r="D22" s="214" t="s">
        <v>411</v>
      </c>
      <c r="E22" s="214">
        <v>0</v>
      </c>
      <c r="F22" s="214"/>
      <c r="G22" s="214"/>
      <c r="H22" s="215"/>
      <c r="I22" s="214"/>
      <c r="J22" s="216">
        <f t="shared" si="2"/>
        <v>-1</v>
      </c>
      <c r="K22" s="214">
        <f t="shared" si="0"/>
        <v>0</v>
      </c>
      <c r="L22" s="217">
        <f t="shared" si="1"/>
        <v>0</v>
      </c>
    </row>
    <row r="23" spans="1:12" ht="15" thickBot="1" x14ac:dyDescent="0.35">
      <c r="A23" s="234" t="s">
        <v>415</v>
      </c>
      <c r="B23" s="235">
        <v>3</v>
      </c>
      <c r="C23" s="235" t="s">
        <v>378</v>
      </c>
      <c r="D23" s="235" t="s">
        <v>411</v>
      </c>
      <c r="E23" s="235">
        <v>0</v>
      </c>
      <c r="F23" s="235"/>
      <c r="G23" s="235"/>
      <c r="H23" s="229"/>
      <c r="I23" s="235"/>
      <c r="J23" s="236">
        <f t="shared" si="2"/>
        <v>-1</v>
      </c>
      <c r="K23" s="214">
        <f t="shared" si="0"/>
        <v>0</v>
      </c>
      <c r="L23" s="217">
        <f t="shared" si="1"/>
        <v>0</v>
      </c>
    </row>
    <row r="24" spans="1:12" x14ac:dyDescent="0.3">
      <c r="A24" s="218" t="s">
        <v>410</v>
      </c>
      <c r="B24" s="219">
        <v>4</v>
      </c>
      <c r="C24" s="219" t="s">
        <v>379</v>
      </c>
      <c r="D24" s="219" t="s">
        <v>411</v>
      </c>
      <c r="E24" s="219">
        <v>0</v>
      </c>
      <c r="F24" s="219"/>
      <c r="G24" s="219"/>
      <c r="H24" s="220"/>
      <c r="I24" s="219"/>
      <c r="J24" s="221">
        <f t="shared" si="2"/>
        <v>-1</v>
      </c>
      <c r="K24" s="219">
        <f t="shared" si="0"/>
        <v>0</v>
      </c>
      <c r="L24" s="222">
        <f t="shared" si="1"/>
        <v>0</v>
      </c>
    </row>
    <row r="25" spans="1:12" x14ac:dyDescent="0.3">
      <c r="A25" s="223" t="s">
        <v>412</v>
      </c>
      <c r="B25" s="224">
        <v>4</v>
      </c>
      <c r="C25" s="224" t="s">
        <v>379</v>
      </c>
      <c r="D25" s="224" t="s">
        <v>411</v>
      </c>
      <c r="E25" s="224">
        <v>0</v>
      </c>
      <c r="F25" s="224"/>
      <c r="G25" s="224"/>
      <c r="H25" s="215"/>
      <c r="I25" s="224"/>
      <c r="J25" s="225">
        <f t="shared" si="2"/>
        <v>-1</v>
      </c>
      <c r="K25" s="224">
        <f t="shared" si="0"/>
        <v>0</v>
      </c>
      <c r="L25" s="226">
        <f t="shared" si="1"/>
        <v>0</v>
      </c>
    </row>
    <row r="26" spans="1:12" x14ac:dyDescent="0.3">
      <c r="A26" s="223" t="s">
        <v>413</v>
      </c>
      <c r="B26" s="224">
        <v>4</v>
      </c>
      <c r="C26" s="224" t="s">
        <v>378</v>
      </c>
      <c r="D26" s="224" t="s">
        <v>411</v>
      </c>
      <c r="E26" s="224">
        <v>0</v>
      </c>
      <c r="F26" s="224"/>
      <c r="G26" s="224"/>
      <c r="H26" s="215"/>
      <c r="I26" s="224"/>
      <c r="J26" s="225">
        <f t="shared" si="2"/>
        <v>-1</v>
      </c>
      <c r="K26" s="224">
        <f t="shared" si="0"/>
        <v>0</v>
      </c>
      <c r="L26" s="226">
        <f t="shared" si="1"/>
        <v>0</v>
      </c>
    </row>
    <row r="27" spans="1:12" x14ac:dyDescent="0.3">
      <c r="A27" s="223" t="s">
        <v>414</v>
      </c>
      <c r="B27" s="224">
        <v>4</v>
      </c>
      <c r="C27" s="224" t="s">
        <v>378</v>
      </c>
      <c r="D27" s="224" t="s">
        <v>411</v>
      </c>
      <c r="E27" s="224">
        <v>0</v>
      </c>
      <c r="F27" s="224"/>
      <c r="G27" s="224"/>
      <c r="H27" s="215"/>
      <c r="I27" s="224"/>
      <c r="J27" s="225">
        <f t="shared" si="2"/>
        <v>-1</v>
      </c>
      <c r="K27" s="224">
        <f t="shared" si="0"/>
        <v>0</v>
      </c>
      <c r="L27" s="226">
        <f t="shared" si="1"/>
        <v>0</v>
      </c>
    </row>
    <row r="28" spans="1:12" ht="15" thickBot="1" x14ac:dyDescent="0.35">
      <c r="A28" s="227" t="s">
        <v>415</v>
      </c>
      <c r="B28" s="228">
        <v>4</v>
      </c>
      <c r="C28" s="228" t="s">
        <v>378</v>
      </c>
      <c r="D28" s="228" t="s">
        <v>411</v>
      </c>
      <c r="E28" s="228">
        <v>0</v>
      </c>
      <c r="F28" s="228"/>
      <c r="G28" s="228"/>
      <c r="H28" s="229"/>
      <c r="I28" s="228"/>
      <c r="J28" s="230">
        <f t="shared" si="2"/>
        <v>-1</v>
      </c>
      <c r="K28" s="228">
        <f t="shared" si="0"/>
        <v>0</v>
      </c>
      <c r="L28" s="231">
        <f t="shared" si="1"/>
        <v>0</v>
      </c>
    </row>
    <row r="29" spans="1:12" x14ac:dyDescent="0.3">
      <c r="A29" s="237" t="s">
        <v>410</v>
      </c>
      <c r="B29" s="232">
        <v>5</v>
      </c>
      <c r="C29" s="214" t="s">
        <v>379</v>
      </c>
      <c r="D29" s="232" t="s">
        <v>411</v>
      </c>
      <c r="E29" s="232">
        <v>0</v>
      </c>
      <c r="F29" s="232"/>
      <c r="G29" s="232"/>
      <c r="H29" s="220"/>
      <c r="I29" s="232"/>
      <c r="J29" s="238">
        <f t="shared" si="2"/>
        <v>-1</v>
      </c>
      <c r="K29" s="232">
        <f t="shared" si="0"/>
        <v>0</v>
      </c>
      <c r="L29" s="233">
        <f t="shared" si="1"/>
        <v>0</v>
      </c>
    </row>
    <row r="30" spans="1:12" x14ac:dyDescent="0.3">
      <c r="A30" s="213" t="s">
        <v>412</v>
      </c>
      <c r="B30" s="214">
        <v>5</v>
      </c>
      <c r="C30" s="214" t="s">
        <v>379</v>
      </c>
      <c r="D30" s="214" t="s">
        <v>411</v>
      </c>
      <c r="E30" s="214">
        <v>0</v>
      </c>
      <c r="F30" s="214"/>
      <c r="G30" s="214"/>
      <c r="H30" s="215"/>
      <c r="I30" s="214"/>
      <c r="J30" s="216">
        <f t="shared" si="2"/>
        <v>-1</v>
      </c>
      <c r="K30" s="214">
        <f t="shared" si="0"/>
        <v>0</v>
      </c>
      <c r="L30" s="217">
        <f t="shared" si="1"/>
        <v>0</v>
      </c>
    </row>
    <row r="31" spans="1:12" x14ac:dyDescent="0.3">
      <c r="A31" s="213" t="s">
        <v>413</v>
      </c>
      <c r="B31" s="214">
        <v>5</v>
      </c>
      <c r="C31" s="214" t="s">
        <v>378</v>
      </c>
      <c r="D31" s="214" t="s">
        <v>411</v>
      </c>
      <c r="E31" s="214">
        <v>0</v>
      </c>
      <c r="F31" s="214"/>
      <c r="G31" s="214"/>
      <c r="H31" s="215"/>
      <c r="I31" s="214"/>
      <c r="J31" s="216">
        <f t="shared" si="2"/>
        <v>-1</v>
      </c>
      <c r="K31" s="214">
        <f t="shared" si="0"/>
        <v>0</v>
      </c>
      <c r="L31" s="217">
        <f t="shared" si="1"/>
        <v>0</v>
      </c>
    </row>
    <row r="32" spans="1:12" x14ac:dyDescent="0.3">
      <c r="A32" s="213" t="s">
        <v>414</v>
      </c>
      <c r="B32" s="214">
        <v>5</v>
      </c>
      <c r="C32" s="214" t="s">
        <v>378</v>
      </c>
      <c r="D32" s="214" t="s">
        <v>411</v>
      </c>
      <c r="E32" s="214">
        <v>0</v>
      </c>
      <c r="F32" s="214"/>
      <c r="G32" s="214"/>
      <c r="H32" s="215"/>
      <c r="I32" s="214"/>
      <c r="J32" s="216">
        <f t="shared" si="2"/>
        <v>-1</v>
      </c>
      <c r="K32" s="214">
        <f t="shared" si="0"/>
        <v>0</v>
      </c>
      <c r="L32" s="217">
        <f t="shared" si="1"/>
        <v>0</v>
      </c>
    </row>
    <row r="33" spans="1:12" ht="15" thickBot="1" x14ac:dyDescent="0.35">
      <c r="A33" s="234" t="s">
        <v>415</v>
      </c>
      <c r="B33" s="235">
        <v>5</v>
      </c>
      <c r="C33" s="235" t="s">
        <v>378</v>
      </c>
      <c r="D33" s="235" t="s">
        <v>411</v>
      </c>
      <c r="E33" s="235">
        <v>0</v>
      </c>
      <c r="F33" s="235"/>
      <c r="G33" s="235"/>
      <c r="H33" s="229"/>
      <c r="I33" s="235"/>
      <c r="J33" s="236">
        <f t="shared" si="2"/>
        <v>-1</v>
      </c>
      <c r="K33" s="214">
        <f t="shared" si="0"/>
        <v>0</v>
      </c>
      <c r="L33" s="217">
        <f t="shared" si="1"/>
        <v>0</v>
      </c>
    </row>
    <row r="34" spans="1:12" x14ac:dyDescent="0.3">
      <c r="A34" s="218" t="s">
        <v>410</v>
      </c>
      <c r="B34" s="219">
        <v>6</v>
      </c>
      <c r="C34" s="219" t="s">
        <v>379</v>
      </c>
      <c r="D34" s="219" t="s">
        <v>411</v>
      </c>
      <c r="E34" s="219">
        <v>0</v>
      </c>
      <c r="F34" s="219"/>
      <c r="G34" s="219"/>
      <c r="H34" s="220"/>
      <c r="I34" s="219"/>
      <c r="J34" s="221">
        <f t="shared" si="2"/>
        <v>-1</v>
      </c>
      <c r="K34" s="219">
        <f t="shared" si="0"/>
        <v>0</v>
      </c>
      <c r="L34" s="222">
        <f t="shared" si="1"/>
        <v>0</v>
      </c>
    </row>
    <row r="35" spans="1:12" x14ac:dyDescent="0.3">
      <c r="A35" s="223" t="s">
        <v>412</v>
      </c>
      <c r="B35" s="224">
        <v>6</v>
      </c>
      <c r="C35" s="224" t="s">
        <v>379</v>
      </c>
      <c r="D35" s="224" t="s">
        <v>411</v>
      </c>
      <c r="E35" s="224">
        <v>0</v>
      </c>
      <c r="F35" s="224"/>
      <c r="G35" s="224"/>
      <c r="H35" s="215"/>
      <c r="I35" s="224"/>
      <c r="J35" s="225">
        <f t="shared" si="2"/>
        <v>-1</v>
      </c>
      <c r="K35" s="224">
        <f t="shared" si="0"/>
        <v>0</v>
      </c>
      <c r="L35" s="226">
        <f t="shared" si="1"/>
        <v>0</v>
      </c>
    </row>
    <row r="36" spans="1:12" x14ac:dyDescent="0.3">
      <c r="A36" s="223" t="s">
        <v>413</v>
      </c>
      <c r="B36" s="224">
        <v>6</v>
      </c>
      <c r="C36" s="224" t="s">
        <v>378</v>
      </c>
      <c r="D36" s="224" t="s">
        <v>411</v>
      </c>
      <c r="E36" s="224">
        <v>0</v>
      </c>
      <c r="F36" s="224"/>
      <c r="G36" s="224"/>
      <c r="H36" s="215"/>
      <c r="I36" s="224"/>
      <c r="J36" s="225">
        <f t="shared" si="2"/>
        <v>-1</v>
      </c>
      <c r="K36" s="224">
        <f t="shared" si="0"/>
        <v>0</v>
      </c>
      <c r="L36" s="226">
        <f t="shared" si="1"/>
        <v>0</v>
      </c>
    </row>
    <row r="37" spans="1:12" x14ac:dyDescent="0.3">
      <c r="A37" s="223" t="s">
        <v>414</v>
      </c>
      <c r="B37" s="224">
        <v>6</v>
      </c>
      <c r="C37" s="224" t="s">
        <v>378</v>
      </c>
      <c r="D37" s="224" t="s">
        <v>411</v>
      </c>
      <c r="E37" s="224">
        <v>0</v>
      </c>
      <c r="F37" s="224"/>
      <c r="G37" s="224"/>
      <c r="H37" s="215"/>
      <c r="I37" s="224"/>
      <c r="J37" s="225">
        <f t="shared" si="2"/>
        <v>-1</v>
      </c>
      <c r="K37" s="224">
        <f t="shared" si="0"/>
        <v>0</v>
      </c>
      <c r="L37" s="226">
        <f t="shared" si="1"/>
        <v>0</v>
      </c>
    </row>
    <row r="38" spans="1:12" ht="15" thickBot="1" x14ac:dyDescent="0.35">
      <c r="A38" s="227" t="s">
        <v>415</v>
      </c>
      <c r="B38" s="228">
        <v>6</v>
      </c>
      <c r="C38" s="228" t="s">
        <v>378</v>
      </c>
      <c r="D38" s="228" t="s">
        <v>411</v>
      </c>
      <c r="E38" s="228">
        <v>0</v>
      </c>
      <c r="F38" s="228"/>
      <c r="G38" s="228"/>
      <c r="H38" s="229"/>
      <c r="I38" s="228"/>
      <c r="J38" s="230">
        <f t="shared" si="2"/>
        <v>-1</v>
      </c>
      <c r="K38" s="228">
        <f t="shared" si="0"/>
        <v>0</v>
      </c>
      <c r="L38" s="231">
        <f t="shared" si="1"/>
        <v>0</v>
      </c>
    </row>
    <row r="39" spans="1:12" x14ac:dyDescent="0.3">
      <c r="A39" s="237" t="s">
        <v>410</v>
      </c>
      <c r="B39" s="232">
        <v>7</v>
      </c>
      <c r="C39" s="214" t="s">
        <v>379</v>
      </c>
      <c r="D39" s="232" t="s">
        <v>411</v>
      </c>
      <c r="E39" s="232">
        <v>0</v>
      </c>
      <c r="F39" s="232"/>
      <c r="G39" s="232"/>
      <c r="H39" s="220"/>
      <c r="I39" s="232"/>
      <c r="J39" s="238">
        <f t="shared" si="2"/>
        <v>-1</v>
      </c>
      <c r="K39" s="232">
        <f t="shared" si="0"/>
        <v>0</v>
      </c>
      <c r="L39" s="233">
        <f t="shared" si="1"/>
        <v>0</v>
      </c>
    </row>
    <row r="40" spans="1:12" x14ac:dyDescent="0.3">
      <c r="A40" s="213" t="s">
        <v>412</v>
      </c>
      <c r="B40" s="214">
        <v>7</v>
      </c>
      <c r="C40" s="214" t="s">
        <v>379</v>
      </c>
      <c r="D40" s="214" t="s">
        <v>411</v>
      </c>
      <c r="E40" s="214">
        <v>0</v>
      </c>
      <c r="F40" s="214"/>
      <c r="G40" s="214"/>
      <c r="H40" s="215"/>
      <c r="I40" s="214"/>
      <c r="J40" s="216">
        <f t="shared" si="2"/>
        <v>-1</v>
      </c>
      <c r="K40" s="214">
        <f t="shared" si="0"/>
        <v>0</v>
      </c>
      <c r="L40" s="217">
        <f t="shared" si="1"/>
        <v>0</v>
      </c>
    </row>
    <row r="41" spans="1:12" x14ac:dyDescent="0.3">
      <c r="A41" s="213" t="s">
        <v>413</v>
      </c>
      <c r="B41" s="214">
        <v>7</v>
      </c>
      <c r="C41" s="214" t="s">
        <v>378</v>
      </c>
      <c r="D41" s="214" t="s">
        <v>411</v>
      </c>
      <c r="E41" s="214">
        <v>0</v>
      </c>
      <c r="F41" s="214"/>
      <c r="G41" s="214"/>
      <c r="H41" s="215"/>
      <c r="I41" s="214"/>
      <c r="J41" s="216">
        <f t="shared" si="2"/>
        <v>-1</v>
      </c>
      <c r="K41" s="214">
        <f t="shared" si="0"/>
        <v>0</v>
      </c>
      <c r="L41" s="217">
        <f t="shared" si="1"/>
        <v>0</v>
      </c>
    </row>
    <row r="42" spans="1:12" x14ac:dyDescent="0.3">
      <c r="A42" s="213" t="s">
        <v>414</v>
      </c>
      <c r="B42" s="214">
        <v>7</v>
      </c>
      <c r="C42" s="214" t="s">
        <v>378</v>
      </c>
      <c r="D42" s="214" t="s">
        <v>411</v>
      </c>
      <c r="E42" s="214">
        <v>0</v>
      </c>
      <c r="F42" s="214"/>
      <c r="G42" s="214"/>
      <c r="H42" s="215"/>
      <c r="I42" s="214"/>
      <c r="J42" s="216">
        <f t="shared" si="2"/>
        <v>-1</v>
      </c>
      <c r="K42" s="214">
        <f t="shared" si="0"/>
        <v>0</v>
      </c>
      <c r="L42" s="217">
        <f t="shared" si="1"/>
        <v>0</v>
      </c>
    </row>
    <row r="43" spans="1:12" ht="15" thickBot="1" x14ac:dyDescent="0.35">
      <c r="A43" s="234" t="s">
        <v>415</v>
      </c>
      <c r="B43" s="235">
        <v>7</v>
      </c>
      <c r="C43" s="235" t="s">
        <v>378</v>
      </c>
      <c r="D43" s="235" t="s">
        <v>411</v>
      </c>
      <c r="E43" s="235">
        <v>0</v>
      </c>
      <c r="F43" s="235"/>
      <c r="G43" s="235"/>
      <c r="H43" s="229"/>
      <c r="I43" s="235"/>
      <c r="J43" s="236">
        <f t="shared" si="2"/>
        <v>-1</v>
      </c>
      <c r="K43" s="214">
        <f t="shared" si="0"/>
        <v>0</v>
      </c>
      <c r="L43" s="217">
        <f t="shared" si="1"/>
        <v>0</v>
      </c>
    </row>
    <row r="44" spans="1:12" x14ac:dyDescent="0.3">
      <c r="A44" s="218" t="s">
        <v>410</v>
      </c>
      <c r="B44" s="219">
        <v>8</v>
      </c>
      <c r="C44" s="219" t="s">
        <v>379</v>
      </c>
      <c r="D44" s="219" t="s">
        <v>411</v>
      </c>
      <c r="E44" s="219">
        <v>0</v>
      </c>
      <c r="F44" s="219"/>
      <c r="G44" s="219"/>
      <c r="H44" s="220"/>
      <c r="I44" s="219"/>
      <c r="J44" s="221">
        <f t="shared" si="2"/>
        <v>-1</v>
      </c>
      <c r="K44" s="219">
        <f t="shared" si="0"/>
        <v>0</v>
      </c>
      <c r="L44" s="222">
        <f t="shared" si="1"/>
        <v>0</v>
      </c>
    </row>
    <row r="45" spans="1:12" x14ac:dyDescent="0.3">
      <c r="A45" s="223" t="s">
        <v>412</v>
      </c>
      <c r="B45" s="224">
        <v>8</v>
      </c>
      <c r="C45" s="224" t="s">
        <v>379</v>
      </c>
      <c r="D45" s="224" t="s">
        <v>411</v>
      </c>
      <c r="E45" s="224">
        <v>0</v>
      </c>
      <c r="F45" s="224"/>
      <c r="G45" s="224"/>
      <c r="H45" s="215"/>
      <c r="I45" s="224"/>
      <c r="J45" s="225">
        <f t="shared" si="2"/>
        <v>-1</v>
      </c>
      <c r="K45" s="224">
        <f t="shared" si="0"/>
        <v>0</v>
      </c>
      <c r="L45" s="226">
        <f t="shared" si="1"/>
        <v>0</v>
      </c>
    </row>
    <row r="46" spans="1:12" x14ac:dyDescent="0.3">
      <c r="A46" s="223" t="s">
        <v>413</v>
      </c>
      <c r="B46" s="224">
        <v>8</v>
      </c>
      <c r="C46" s="224" t="s">
        <v>378</v>
      </c>
      <c r="D46" s="224" t="s">
        <v>411</v>
      </c>
      <c r="E46" s="224">
        <v>0</v>
      </c>
      <c r="F46" s="224"/>
      <c r="G46" s="224"/>
      <c r="H46" s="215"/>
      <c r="I46" s="224"/>
      <c r="J46" s="225">
        <f t="shared" si="2"/>
        <v>-1</v>
      </c>
      <c r="K46" s="224">
        <f t="shared" si="0"/>
        <v>0</v>
      </c>
      <c r="L46" s="226">
        <f t="shared" si="1"/>
        <v>0</v>
      </c>
    </row>
    <row r="47" spans="1:12" x14ac:dyDescent="0.3">
      <c r="A47" s="223" t="s">
        <v>414</v>
      </c>
      <c r="B47" s="224">
        <v>8</v>
      </c>
      <c r="C47" s="224" t="s">
        <v>378</v>
      </c>
      <c r="D47" s="224" t="s">
        <v>411</v>
      </c>
      <c r="E47" s="224">
        <v>0</v>
      </c>
      <c r="F47" s="224"/>
      <c r="G47" s="224"/>
      <c r="H47" s="215"/>
      <c r="I47" s="224"/>
      <c r="J47" s="225">
        <f t="shared" si="2"/>
        <v>-1</v>
      </c>
      <c r="K47" s="224">
        <f t="shared" si="0"/>
        <v>0</v>
      </c>
      <c r="L47" s="226">
        <f t="shared" si="1"/>
        <v>0</v>
      </c>
    </row>
    <row r="48" spans="1:12" ht="15" thickBot="1" x14ac:dyDescent="0.35">
      <c r="A48" s="227" t="s">
        <v>415</v>
      </c>
      <c r="B48" s="228">
        <v>8</v>
      </c>
      <c r="C48" s="228" t="s">
        <v>378</v>
      </c>
      <c r="D48" s="228" t="s">
        <v>411</v>
      </c>
      <c r="E48" s="228">
        <v>0</v>
      </c>
      <c r="F48" s="228"/>
      <c r="G48" s="228"/>
      <c r="H48" s="229"/>
      <c r="I48" s="228"/>
      <c r="J48" s="230">
        <f t="shared" si="2"/>
        <v>-1</v>
      </c>
      <c r="K48" s="228">
        <f t="shared" si="0"/>
        <v>0</v>
      </c>
      <c r="L48" s="231">
        <f t="shared" si="1"/>
        <v>0</v>
      </c>
    </row>
    <row r="49" spans="1:12" x14ac:dyDescent="0.3">
      <c r="A49" s="237" t="s">
        <v>410</v>
      </c>
      <c r="B49" s="232">
        <v>9</v>
      </c>
      <c r="C49" s="214" t="s">
        <v>379</v>
      </c>
      <c r="D49" s="232" t="s">
        <v>411</v>
      </c>
      <c r="E49" s="232">
        <v>0</v>
      </c>
      <c r="F49" s="232"/>
      <c r="G49" s="232"/>
      <c r="H49" s="220"/>
      <c r="I49" s="232"/>
      <c r="J49" s="238">
        <f t="shared" si="2"/>
        <v>-1</v>
      </c>
      <c r="K49" s="232">
        <f t="shared" si="0"/>
        <v>0</v>
      </c>
      <c r="L49" s="233">
        <f t="shared" si="1"/>
        <v>0</v>
      </c>
    </row>
    <row r="50" spans="1:12" x14ac:dyDescent="0.3">
      <c r="A50" s="213" t="s">
        <v>412</v>
      </c>
      <c r="B50" s="214">
        <v>9</v>
      </c>
      <c r="C50" s="214" t="s">
        <v>379</v>
      </c>
      <c r="D50" s="214" t="s">
        <v>411</v>
      </c>
      <c r="E50" s="214">
        <v>0</v>
      </c>
      <c r="F50" s="214"/>
      <c r="G50" s="214"/>
      <c r="H50" s="215"/>
      <c r="I50" s="214"/>
      <c r="J50" s="216">
        <f t="shared" si="2"/>
        <v>-1</v>
      </c>
      <c r="K50" s="214">
        <f t="shared" si="0"/>
        <v>0</v>
      </c>
      <c r="L50" s="217">
        <f t="shared" si="1"/>
        <v>0</v>
      </c>
    </row>
    <row r="51" spans="1:12" x14ac:dyDescent="0.3">
      <c r="A51" s="213" t="s">
        <v>413</v>
      </c>
      <c r="B51" s="214">
        <v>9</v>
      </c>
      <c r="C51" s="214" t="s">
        <v>378</v>
      </c>
      <c r="D51" s="214" t="s">
        <v>411</v>
      </c>
      <c r="E51" s="214">
        <v>0</v>
      </c>
      <c r="F51" s="214"/>
      <c r="G51" s="214"/>
      <c r="H51" s="215"/>
      <c r="I51" s="214"/>
      <c r="J51" s="216">
        <f t="shared" si="2"/>
        <v>-1</v>
      </c>
      <c r="K51" s="214">
        <f t="shared" si="0"/>
        <v>0</v>
      </c>
      <c r="L51" s="217">
        <f t="shared" si="1"/>
        <v>0</v>
      </c>
    </row>
    <row r="52" spans="1:12" x14ac:dyDescent="0.3">
      <c r="A52" s="213" t="s">
        <v>414</v>
      </c>
      <c r="B52" s="214">
        <v>9</v>
      </c>
      <c r="C52" s="214" t="s">
        <v>378</v>
      </c>
      <c r="D52" s="214" t="s">
        <v>411</v>
      </c>
      <c r="E52" s="214">
        <v>0</v>
      </c>
      <c r="F52" s="214"/>
      <c r="G52" s="214"/>
      <c r="H52" s="215"/>
      <c r="I52" s="214"/>
      <c r="J52" s="216">
        <f t="shared" si="2"/>
        <v>-1</v>
      </c>
      <c r="K52" s="214">
        <f t="shared" si="0"/>
        <v>0</v>
      </c>
      <c r="L52" s="217">
        <f t="shared" si="1"/>
        <v>0</v>
      </c>
    </row>
    <row r="53" spans="1:12" ht="15" thickBot="1" x14ac:dyDescent="0.35">
      <c r="A53" s="234" t="s">
        <v>415</v>
      </c>
      <c r="B53" s="235">
        <v>9</v>
      </c>
      <c r="C53" s="235" t="s">
        <v>378</v>
      </c>
      <c r="D53" s="235" t="s">
        <v>411</v>
      </c>
      <c r="E53" s="235">
        <v>0</v>
      </c>
      <c r="F53" s="235"/>
      <c r="G53" s="235"/>
      <c r="H53" s="229"/>
      <c r="I53" s="235"/>
      <c r="J53" s="236">
        <f t="shared" si="2"/>
        <v>-1</v>
      </c>
      <c r="K53" s="214">
        <f t="shared" si="0"/>
        <v>0</v>
      </c>
      <c r="L53" s="217">
        <f t="shared" si="1"/>
        <v>0</v>
      </c>
    </row>
    <row r="54" spans="1:12" x14ac:dyDescent="0.3">
      <c r="A54" s="218" t="s">
        <v>410</v>
      </c>
      <c r="B54" s="219">
        <v>10</v>
      </c>
      <c r="C54" s="219" t="s">
        <v>379</v>
      </c>
      <c r="D54" s="219" t="s">
        <v>411</v>
      </c>
      <c r="E54" s="219">
        <v>0</v>
      </c>
      <c r="F54" s="219"/>
      <c r="G54" s="219"/>
      <c r="H54" s="220"/>
      <c r="I54" s="219"/>
      <c r="J54" s="221">
        <f t="shared" si="2"/>
        <v>-1</v>
      </c>
      <c r="K54" s="219">
        <f t="shared" si="0"/>
        <v>0</v>
      </c>
      <c r="L54" s="222">
        <f t="shared" si="1"/>
        <v>0</v>
      </c>
    </row>
    <row r="55" spans="1:12" x14ac:dyDescent="0.3">
      <c r="A55" s="223" t="s">
        <v>412</v>
      </c>
      <c r="B55" s="224">
        <v>10</v>
      </c>
      <c r="C55" s="224" t="s">
        <v>379</v>
      </c>
      <c r="D55" s="224" t="s">
        <v>411</v>
      </c>
      <c r="E55" s="224">
        <v>0</v>
      </c>
      <c r="F55" s="224"/>
      <c r="G55" s="224"/>
      <c r="H55" s="215"/>
      <c r="I55" s="224"/>
      <c r="J55" s="225">
        <f t="shared" si="2"/>
        <v>-1</v>
      </c>
      <c r="K55" s="224">
        <f t="shared" si="0"/>
        <v>0</v>
      </c>
      <c r="L55" s="226">
        <f t="shared" si="1"/>
        <v>0</v>
      </c>
    </row>
    <row r="56" spans="1:12" x14ac:dyDescent="0.3">
      <c r="A56" s="223" t="s">
        <v>413</v>
      </c>
      <c r="B56" s="224">
        <v>10</v>
      </c>
      <c r="C56" s="224" t="s">
        <v>378</v>
      </c>
      <c r="D56" s="224" t="s">
        <v>411</v>
      </c>
      <c r="E56" s="224">
        <v>0</v>
      </c>
      <c r="F56" s="224"/>
      <c r="G56" s="224"/>
      <c r="H56" s="215"/>
      <c r="I56" s="224"/>
      <c r="J56" s="225">
        <f t="shared" si="2"/>
        <v>-1</v>
      </c>
      <c r="K56" s="224">
        <f t="shared" si="0"/>
        <v>0</v>
      </c>
      <c r="L56" s="226">
        <f t="shared" si="1"/>
        <v>0</v>
      </c>
    </row>
    <row r="57" spans="1:12" x14ac:dyDescent="0.3">
      <c r="A57" s="223" t="s">
        <v>414</v>
      </c>
      <c r="B57" s="224">
        <v>10</v>
      </c>
      <c r="C57" s="224" t="s">
        <v>378</v>
      </c>
      <c r="D57" s="224" t="s">
        <v>411</v>
      </c>
      <c r="E57" s="224">
        <v>0</v>
      </c>
      <c r="F57" s="224"/>
      <c r="G57" s="224"/>
      <c r="H57" s="215"/>
      <c r="I57" s="224"/>
      <c r="J57" s="225">
        <f t="shared" si="2"/>
        <v>-1</v>
      </c>
      <c r="K57" s="224">
        <f t="shared" si="0"/>
        <v>0</v>
      </c>
      <c r="L57" s="226">
        <f t="shared" si="1"/>
        <v>0</v>
      </c>
    </row>
    <row r="58" spans="1:12" ht="15" thickBot="1" x14ac:dyDescent="0.35">
      <c r="A58" s="227" t="s">
        <v>415</v>
      </c>
      <c r="B58" s="228">
        <v>10</v>
      </c>
      <c r="C58" s="228" t="s">
        <v>378</v>
      </c>
      <c r="D58" s="228" t="s">
        <v>411</v>
      </c>
      <c r="E58" s="228">
        <v>0</v>
      </c>
      <c r="F58" s="228"/>
      <c r="G58" s="228"/>
      <c r="H58" s="229"/>
      <c r="I58" s="228"/>
      <c r="J58" s="230">
        <f t="shared" si="2"/>
        <v>-1</v>
      </c>
      <c r="K58" s="228">
        <f t="shared" si="0"/>
        <v>0</v>
      </c>
      <c r="L58" s="231">
        <f t="shared" si="1"/>
        <v>0</v>
      </c>
    </row>
    <row r="59" spans="1:12" x14ac:dyDescent="0.3">
      <c r="A59" s="237" t="s">
        <v>410</v>
      </c>
      <c r="B59" s="232">
        <v>11</v>
      </c>
      <c r="C59" s="214" t="s">
        <v>379</v>
      </c>
      <c r="D59" s="232" t="s">
        <v>411</v>
      </c>
      <c r="E59" s="232">
        <v>0</v>
      </c>
      <c r="F59" s="232"/>
      <c r="G59" s="232"/>
      <c r="H59" s="220"/>
      <c r="I59" s="232"/>
      <c r="J59" s="238">
        <f t="shared" si="2"/>
        <v>-1</v>
      </c>
      <c r="K59" s="232">
        <f t="shared" si="0"/>
        <v>0</v>
      </c>
      <c r="L59" s="233">
        <f t="shared" si="1"/>
        <v>0</v>
      </c>
    </row>
    <row r="60" spans="1:12" x14ac:dyDescent="0.3">
      <c r="A60" s="213" t="s">
        <v>412</v>
      </c>
      <c r="B60" s="214">
        <v>11</v>
      </c>
      <c r="C60" s="214" t="s">
        <v>379</v>
      </c>
      <c r="D60" s="214" t="s">
        <v>411</v>
      </c>
      <c r="E60" s="214">
        <v>0</v>
      </c>
      <c r="F60" s="214"/>
      <c r="G60" s="214"/>
      <c r="H60" s="215"/>
      <c r="I60" s="214"/>
      <c r="J60" s="216">
        <f t="shared" si="2"/>
        <v>-1</v>
      </c>
      <c r="K60" s="214">
        <f t="shared" si="0"/>
        <v>0</v>
      </c>
      <c r="L60" s="217">
        <f t="shared" si="1"/>
        <v>0</v>
      </c>
    </row>
    <row r="61" spans="1:12" x14ac:dyDescent="0.3">
      <c r="A61" s="213" t="s">
        <v>413</v>
      </c>
      <c r="B61" s="214">
        <v>11</v>
      </c>
      <c r="C61" s="214" t="s">
        <v>378</v>
      </c>
      <c r="D61" s="214" t="s">
        <v>411</v>
      </c>
      <c r="E61" s="214">
        <v>0</v>
      </c>
      <c r="F61" s="214"/>
      <c r="G61" s="214"/>
      <c r="H61" s="215"/>
      <c r="I61" s="214"/>
      <c r="J61" s="216">
        <f t="shared" si="2"/>
        <v>-1</v>
      </c>
      <c r="K61" s="214">
        <f t="shared" si="0"/>
        <v>0</v>
      </c>
      <c r="L61" s="217">
        <f t="shared" si="1"/>
        <v>0</v>
      </c>
    </row>
    <row r="62" spans="1:12" x14ac:dyDescent="0.3">
      <c r="A62" s="213" t="s">
        <v>414</v>
      </c>
      <c r="B62" s="214">
        <v>11</v>
      </c>
      <c r="C62" s="214" t="s">
        <v>378</v>
      </c>
      <c r="D62" s="214" t="s">
        <v>411</v>
      </c>
      <c r="E62" s="214">
        <v>0</v>
      </c>
      <c r="F62" s="214"/>
      <c r="G62" s="214"/>
      <c r="H62" s="215"/>
      <c r="I62" s="214"/>
      <c r="J62" s="216">
        <f t="shared" si="2"/>
        <v>-1</v>
      </c>
      <c r="K62" s="214">
        <f t="shared" si="0"/>
        <v>0</v>
      </c>
      <c r="L62" s="217">
        <f t="shared" si="1"/>
        <v>0</v>
      </c>
    </row>
    <row r="63" spans="1:12" ht="15" thickBot="1" x14ac:dyDescent="0.35">
      <c r="A63" s="234" t="s">
        <v>415</v>
      </c>
      <c r="B63" s="235">
        <v>11</v>
      </c>
      <c r="C63" s="235" t="s">
        <v>378</v>
      </c>
      <c r="D63" s="235" t="s">
        <v>411</v>
      </c>
      <c r="E63" s="235">
        <v>0</v>
      </c>
      <c r="F63" s="235"/>
      <c r="G63" s="235"/>
      <c r="H63" s="229"/>
      <c r="I63" s="235"/>
      <c r="J63" s="236">
        <f t="shared" si="2"/>
        <v>-1</v>
      </c>
      <c r="K63" s="214">
        <f t="shared" si="0"/>
        <v>0</v>
      </c>
      <c r="L63" s="217">
        <f t="shared" si="1"/>
        <v>0</v>
      </c>
    </row>
    <row r="64" spans="1:12" x14ac:dyDescent="0.3">
      <c r="A64" s="218" t="s">
        <v>410</v>
      </c>
      <c r="B64" s="219">
        <v>12</v>
      </c>
      <c r="C64" s="219" t="s">
        <v>379</v>
      </c>
      <c r="D64" s="219" t="s">
        <v>411</v>
      </c>
      <c r="E64" s="219">
        <v>0</v>
      </c>
      <c r="F64" s="219"/>
      <c r="G64" s="219"/>
      <c r="H64" s="220"/>
      <c r="I64" s="219"/>
      <c r="J64" s="221">
        <f t="shared" si="2"/>
        <v>-1</v>
      </c>
      <c r="K64" s="219">
        <f t="shared" si="0"/>
        <v>0</v>
      </c>
      <c r="L64" s="222">
        <f t="shared" si="1"/>
        <v>0</v>
      </c>
    </row>
    <row r="65" spans="1:12" x14ac:dyDescent="0.3">
      <c r="A65" s="223" t="s">
        <v>412</v>
      </c>
      <c r="B65" s="224">
        <v>12</v>
      </c>
      <c r="C65" s="224" t="s">
        <v>379</v>
      </c>
      <c r="D65" s="224" t="s">
        <v>411</v>
      </c>
      <c r="E65" s="224">
        <v>0</v>
      </c>
      <c r="F65" s="224"/>
      <c r="G65" s="224"/>
      <c r="H65" s="215"/>
      <c r="I65" s="224"/>
      <c r="J65" s="225">
        <f t="shared" si="2"/>
        <v>-1</v>
      </c>
      <c r="K65" s="224">
        <f t="shared" si="0"/>
        <v>0</v>
      </c>
      <c r="L65" s="226">
        <f t="shared" si="1"/>
        <v>0</v>
      </c>
    </row>
    <row r="66" spans="1:12" x14ac:dyDescent="0.3">
      <c r="A66" s="223" t="s">
        <v>413</v>
      </c>
      <c r="B66" s="224">
        <v>12</v>
      </c>
      <c r="C66" s="224" t="s">
        <v>378</v>
      </c>
      <c r="D66" s="224" t="s">
        <v>411</v>
      </c>
      <c r="E66" s="224">
        <v>0</v>
      </c>
      <c r="F66" s="224"/>
      <c r="G66" s="224"/>
      <c r="H66" s="215"/>
      <c r="I66" s="224"/>
      <c r="J66" s="225">
        <f t="shared" si="2"/>
        <v>-1</v>
      </c>
      <c r="K66" s="224">
        <f t="shared" si="0"/>
        <v>0</v>
      </c>
      <c r="L66" s="226">
        <f t="shared" si="1"/>
        <v>0</v>
      </c>
    </row>
    <row r="67" spans="1:12" x14ac:dyDescent="0.3">
      <c r="A67" s="223" t="s">
        <v>414</v>
      </c>
      <c r="B67" s="224">
        <v>12</v>
      </c>
      <c r="C67" s="224" t="s">
        <v>378</v>
      </c>
      <c r="D67" s="224" t="s">
        <v>411</v>
      </c>
      <c r="E67" s="224">
        <v>0</v>
      </c>
      <c r="F67" s="224"/>
      <c r="G67" s="224"/>
      <c r="H67" s="215"/>
      <c r="I67" s="224"/>
      <c r="J67" s="225">
        <f t="shared" si="2"/>
        <v>-1</v>
      </c>
      <c r="K67" s="224">
        <f t="shared" si="0"/>
        <v>0</v>
      </c>
      <c r="L67" s="226">
        <f t="shared" si="1"/>
        <v>0</v>
      </c>
    </row>
    <row r="68" spans="1:12" ht="15" thickBot="1" x14ac:dyDescent="0.35">
      <c r="A68" s="227" t="s">
        <v>415</v>
      </c>
      <c r="B68" s="228">
        <v>12</v>
      </c>
      <c r="C68" s="228" t="s">
        <v>378</v>
      </c>
      <c r="D68" s="228" t="s">
        <v>411</v>
      </c>
      <c r="E68" s="228">
        <v>0</v>
      </c>
      <c r="F68" s="228"/>
      <c r="G68" s="228"/>
      <c r="H68" s="229"/>
      <c r="I68" s="228"/>
      <c r="J68" s="230">
        <f t="shared" si="2"/>
        <v>-1</v>
      </c>
      <c r="K68" s="228">
        <f t="shared" si="0"/>
        <v>0</v>
      </c>
      <c r="L68" s="231">
        <f t="shared" si="1"/>
        <v>0</v>
      </c>
    </row>
  </sheetData>
  <mergeCells count="2">
    <mergeCell ref="C1:D1"/>
    <mergeCell ref="F1:G1"/>
  </mergeCells>
  <conditionalFormatting sqref="K8:L8">
    <cfRule type="expression" dxfId="22" priority="1">
      <formula>K8&lt;0</formula>
    </cfRule>
  </conditionalFormatting>
  <dataValidations count="2">
    <dataValidation type="list" allowBlank="1" showInputMessage="1" showErrorMessage="1" sqref="D9:D68" xr:uid="{9A8A7A0A-8681-49F6-B343-467EABC58208}">
      <formula1>"Knock out,Poule,Knock out + consolation,Poule + KO,Poule + Poule,Monrad"</formula1>
    </dataValidation>
    <dataValidation type="list" allowBlank="1" showInputMessage="1" showErrorMessage="1" sqref="C9:C68" xr:uid="{06EF9CB5-8E63-4054-888E-5BBD490D9ADE}">
      <formula1>"Samedi,Dimanche"</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DEDEC-A8B4-4BCC-BD81-5AB6AB293423}">
  <dimension ref="A1:H33"/>
  <sheetViews>
    <sheetView workbookViewId="0">
      <selection activeCell="D31" sqref="D31"/>
    </sheetView>
  </sheetViews>
  <sheetFormatPr baseColWidth="10" defaultRowHeight="14.4" x14ac:dyDescent="0.3"/>
  <cols>
    <col min="1" max="1" width="16.5546875" customWidth="1"/>
    <col min="2" max="2" width="6.109375" bestFit="1" customWidth="1"/>
    <col min="3" max="3" width="18.88671875" customWidth="1"/>
    <col min="4" max="4" width="4.109375" bestFit="1" customWidth="1"/>
  </cols>
  <sheetData>
    <row r="1" spans="1:5" ht="15.6" x14ac:dyDescent="0.3">
      <c r="A1" s="186" t="s">
        <v>384</v>
      </c>
      <c r="B1" s="187">
        <v>2.4305555555555556E-2</v>
      </c>
      <c r="C1" s="186" t="s">
        <v>383</v>
      </c>
      <c r="D1" s="188">
        <v>10</v>
      </c>
    </row>
    <row r="2" spans="1:5" x14ac:dyDescent="0.3">
      <c r="A2" s="239" t="s">
        <v>378</v>
      </c>
      <c r="B2" s="239"/>
      <c r="C2" s="239" t="s">
        <v>379</v>
      </c>
      <c r="D2" s="239"/>
      <c r="E2" s="1"/>
    </row>
    <row r="3" spans="1:5" x14ac:dyDescent="0.3">
      <c r="A3" s="174">
        <v>0.375</v>
      </c>
      <c r="B3" s="20">
        <f t="shared" ref="B3:B25" si="0">$D$1</f>
        <v>10</v>
      </c>
      <c r="C3" s="174">
        <v>0.375</v>
      </c>
      <c r="D3" s="20">
        <f t="shared" ref="D3:D19" si="1">$D$1</f>
        <v>10</v>
      </c>
      <c r="E3" s="1"/>
    </row>
    <row r="4" spans="1:5" x14ac:dyDescent="0.3">
      <c r="A4" s="174">
        <f t="shared" ref="A4:A28" si="2">A3+$B$1</f>
        <v>0.39930555555555558</v>
      </c>
      <c r="B4" s="20">
        <f t="shared" si="0"/>
        <v>10</v>
      </c>
      <c r="C4" s="174">
        <f>C3+$B$1</f>
        <v>0.39930555555555558</v>
      </c>
      <c r="D4" s="20">
        <f t="shared" si="1"/>
        <v>10</v>
      </c>
      <c r="E4" s="1"/>
    </row>
    <row r="5" spans="1:5" x14ac:dyDescent="0.3">
      <c r="A5" s="174">
        <f t="shared" si="2"/>
        <v>0.42361111111111116</v>
      </c>
      <c r="B5" s="20">
        <f t="shared" si="0"/>
        <v>10</v>
      </c>
      <c r="C5" s="174">
        <f t="shared" ref="C5:C19" si="3">C4+$B$1</f>
        <v>0.42361111111111116</v>
      </c>
      <c r="D5" s="20">
        <f t="shared" si="1"/>
        <v>10</v>
      </c>
      <c r="E5" s="1"/>
    </row>
    <row r="6" spans="1:5" x14ac:dyDescent="0.3">
      <c r="A6" s="174">
        <f t="shared" si="2"/>
        <v>0.44791666666666674</v>
      </c>
      <c r="B6" s="20">
        <f t="shared" si="0"/>
        <v>10</v>
      </c>
      <c r="C6" s="174">
        <f t="shared" si="3"/>
        <v>0.44791666666666674</v>
      </c>
      <c r="D6" s="20">
        <f t="shared" si="1"/>
        <v>10</v>
      </c>
      <c r="E6" s="1"/>
    </row>
    <row r="7" spans="1:5" x14ac:dyDescent="0.3">
      <c r="A7" s="174">
        <f t="shared" si="2"/>
        <v>0.47222222222222232</v>
      </c>
      <c r="B7" s="20">
        <f t="shared" si="0"/>
        <v>10</v>
      </c>
      <c r="C7" s="174">
        <f t="shared" si="3"/>
        <v>0.47222222222222232</v>
      </c>
      <c r="D7" s="20">
        <f t="shared" si="1"/>
        <v>10</v>
      </c>
      <c r="E7" s="1"/>
    </row>
    <row r="8" spans="1:5" x14ac:dyDescent="0.3">
      <c r="A8" s="174">
        <f t="shared" si="2"/>
        <v>0.4965277777777779</v>
      </c>
      <c r="B8" s="20">
        <f t="shared" si="0"/>
        <v>10</v>
      </c>
      <c r="C8" s="174">
        <f t="shared" si="3"/>
        <v>0.4965277777777779</v>
      </c>
      <c r="D8" s="20">
        <f t="shared" si="1"/>
        <v>10</v>
      </c>
      <c r="E8" s="1"/>
    </row>
    <row r="9" spans="1:5" x14ac:dyDescent="0.3">
      <c r="A9" s="174">
        <f t="shared" si="2"/>
        <v>0.52083333333333348</v>
      </c>
      <c r="B9" s="20">
        <f t="shared" si="0"/>
        <v>10</v>
      </c>
      <c r="C9" s="174">
        <f t="shared" si="3"/>
        <v>0.52083333333333348</v>
      </c>
      <c r="D9" s="20">
        <f t="shared" si="1"/>
        <v>10</v>
      </c>
      <c r="E9" s="1"/>
    </row>
    <row r="10" spans="1:5" x14ac:dyDescent="0.3">
      <c r="A10" s="174">
        <f t="shared" si="2"/>
        <v>0.54513888888888906</v>
      </c>
      <c r="B10" s="20">
        <f t="shared" si="0"/>
        <v>10</v>
      </c>
      <c r="C10" s="174">
        <f t="shared" si="3"/>
        <v>0.54513888888888906</v>
      </c>
      <c r="D10" s="20">
        <f t="shared" si="1"/>
        <v>10</v>
      </c>
      <c r="E10" s="1"/>
    </row>
    <row r="11" spans="1:5" x14ac:dyDescent="0.3">
      <c r="A11" s="174">
        <f t="shared" si="2"/>
        <v>0.56944444444444464</v>
      </c>
      <c r="B11" s="20">
        <f t="shared" si="0"/>
        <v>10</v>
      </c>
      <c r="C11" s="174">
        <f t="shared" si="3"/>
        <v>0.56944444444444464</v>
      </c>
      <c r="D11" s="20">
        <f t="shared" si="1"/>
        <v>10</v>
      </c>
      <c r="E11" s="1"/>
    </row>
    <row r="12" spans="1:5" x14ac:dyDescent="0.3">
      <c r="A12" s="174">
        <f t="shared" si="2"/>
        <v>0.59375000000000022</v>
      </c>
      <c r="B12" s="20">
        <f t="shared" si="0"/>
        <v>10</v>
      </c>
      <c r="C12" s="174">
        <f t="shared" si="3"/>
        <v>0.59375000000000022</v>
      </c>
      <c r="D12" s="20">
        <f t="shared" si="1"/>
        <v>10</v>
      </c>
      <c r="E12" s="1"/>
    </row>
    <row r="13" spans="1:5" x14ac:dyDescent="0.3">
      <c r="A13" s="174">
        <f t="shared" si="2"/>
        <v>0.6180555555555558</v>
      </c>
      <c r="B13" s="20">
        <f t="shared" si="0"/>
        <v>10</v>
      </c>
      <c r="C13" s="174">
        <f t="shared" si="3"/>
        <v>0.6180555555555558</v>
      </c>
      <c r="D13" s="20">
        <f t="shared" si="1"/>
        <v>10</v>
      </c>
      <c r="E13" s="1"/>
    </row>
    <row r="14" spans="1:5" x14ac:dyDescent="0.3">
      <c r="A14" s="174">
        <f t="shared" si="2"/>
        <v>0.64236111111111138</v>
      </c>
      <c r="B14" s="20">
        <f t="shared" si="0"/>
        <v>10</v>
      </c>
      <c r="C14" s="174">
        <f t="shared" si="3"/>
        <v>0.64236111111111138</v>
      </c>
      <c r="D14" s="20">
        <f t="shared" si="1"/>
        <v>10</v>
      </c>
      <c r="E14" s="1"/>
    </row>
    <row r="15" spans="1:5" x14ac:dyDescent="0.3">
      <c r="A15" s="174">
        <f t="shared" si="2"/>
        <v>0.66666666666666696</v>
      </c>
      <c r="B15" s="20">
        <f t="shared" si="0"/>
        <v>10</v>
      </c>
      <c r="C15" s="174">
        <f t="shared" si="3"/>
        <v>0.66666666666666696</v>
      </c>
      <c r="D15" s="20">
        <f t="shared" si="1"/>
        <v>10</v>
      </c>
      <c r="E15" s="1"/>
    </row>
    <row r="16" spans="1:5" x14ac:dyDescent="0.3">
      <c r="A16" s="174">
        <f t="shared" si="2"/>
        <v>0.69097222222222254</v>
      </c>
      <c r="B16" s="20">
        <f t="shared" si="0"/>
        <v>10</v>
      </c>
      <c r="C16" s="174">
        <f t="shared" si="3"/>
        <v>0.69097222222222254</v>
      </c>
      <c r="D16" s="20">
        <f t="shared" si="1"/>
        <v>10</v>
      </c>
      <c r="E16" s="1"/>
    </row>
    <row r="17" spans="1:5" x14ac:dyDescent="0.3">
      <c r="A17" s="174">
        <f t="shared" si="2"/>
        <v>0.71527777777777812</v>
      </c>
      <c r="B17" s="20">
        <f t="shared" si="0"/>
        <v>10</v>
      </c>
      <c r="C17" s="174">
        <f t="shared" si="3"/>
        <v>0.71527777777777812</v>
      </c>
      <c r="D17" s="20">
        <f t="shared" si="1"/>
        <v>10</v>
      </c>
      <c r="E17" s="1"/>
    </row>
    <row r="18" spans="1:5" x14ac:dyDescent="0.3">
      <c r="A18" s="174">
        <f t="shared" si="2"/>
        <v>0.7395833333333337</v>
      </c>
      <c r="B18" s="20">
        <f t="shared" si="0"/>
        <v>10</v>
      </c>
      <c r="C18" s="174">
        <f t="shared" si="3"/>
        <v>0.7395833333333337</v>
      </c>
      <c r="D18" s="20">
        <f t="shared" si="1"/>
        <v>10</v>
      </c>
      <c r="E18" s="1"/>
    </row>
    <row r="19" spans="1:5" x14ac:dyDescent="0.3">
      <c r="A19" s="174">
        <f t="shared" si="2"/>
        <v>0.76388888888888928</v>
      </c>
      <c r="B19" s="20">
        <f t="shared" si="0"/>
        <v>10</v>
      </c>
      <c r="C19" s="175">
        <f t="shared" si="3"/>
        <v>0.76388888888888928</v>
      </c>
      <c r="D19" s="176">
        <f t="shared" si="1"/>
        <v>10</v>
      </c>
      <c r="E19" s="1"/>
    </row>
    <row r="20" spans="1:5" x14ac:dyDescent="0.3">
      <c r="A20" s="174">
        <f t="shared" si="2"/>
        <v>0.78819444444444486</v>
      </c>
      <c r="B20" s="20">
        <f t="shared" si="0"/>
        <v>10</v>
      </c>
      <c r="C20" s="174"/>
      <c r="D20" s="20"/>
      <c r="E20" s="1"/>
    </row>
    <row r="21" spans="1:5" x14ac:dyDescent="0.3">
      <c r="A21" s="174">
        <f t="shared" si="2"/>
        <v>0.81250000000000044</v>
      </c>
      <c r="B21" s="20">
        <f t="shared" si="0"/>
        <v>10</v>
      </c>
      <c r="C21" s="174"/>
      <c r="D21" s="20"/>
      <c r="E21" s="1"/>
    </row>
    <row r="22" spans="1:5" x14ac:dyDescent="0.3">
      <c r="A22" s="174">
        <f t="shared" si="2"/>
        <v>0.83680555555555602</v>
      </c>
      <c r="B22" s="20">
        <f t="shared" si="0"/>
        <v>10</v>
      </c>
      <c r="C22" s="174"/>
      <c r="D22" s="20"/>
      <c r="E22" s="1"/>
    </row>
    <row r="23" spans="1:5" x14ac:dyDescent="0.3">
      <c r="A23" s="174">
        <f t="shared" si="2"/>
        <v>0.8611111111111116</v>
      </c>
      <c r="B23" s="20">
        <f t="shared" si="0"/>
        <v>10</v>
      </c>
      <c r="C23" s="174"/>
      <c r="D23" s="20"/>
      <c r="E23" s="1"/>
    </row>
    <row r="24" spans="1:5" x14ac:dyDescent="0.3">
      <c r="A24" s="174">
        <f t="shared" si="2"/>
        <v>0.88541666666666718</v>
      </c>
      <c r="B24" s="20">
        <f t="shared" si="0"/>
        <v>10</v>
      </c>
      <c r="C24" s="174"/>
      <c r="D24" s="20"/>
      <c r="E24" s="1"/>
    </row>
    <row r="25" spans="1:5" x14ac:dyDescent="0.3">
      <c r="A25" s="175">
        <f t="shared" si="2"/>
        <v>0.90972222222222276</v>
      </c>
      <c r="B25" s="176">
        <f t="shared" si="0"/>
        <v>10</v>
      </c>
      <c r="C25" s="174"/>
      <c r="D25" s="20"/>
      <c r="E25" s="1"/>
    </row>
    <row r="26" spans="1:5" x14ac:dyDescent="0.3">
      <c r="A26" s="174">
        <f t="shared" si="2"/>
        <v>0.93402777777777835</v>
      </c>
      <c r="B26" s="20"/>
      <c r="C26" s="174"/>
      <c r="D26" s="20"/>
      <c r="E26" s="1"/>
    </row>
    <row r="27" spans="1:5" x14ac:dyDescent="0.3">
      <c r="A27" s="174">
        <f t="shared" si="2"/>
        <v>0.95833333333333393</v>
      </c>
      <c r="B27" s="20"/>
      <c r="C27" s="174"/>
      <c r="D27" s="20"/>
      <c r="E27" s="1"/>
    </row>
    <row r="28" spans="1:5" x14ac:dyDescent="0.3">
      <c r="A28" s="174">
        <f t="shared" si="2"/>
        <v>0.98263888888888951</v>
      </c>
      <c r="B28" s="20"/>
      <c r="C28" s="174"/>
      <c r="D28" s="20"/>
      <c r="E28" s="1"/>
    </row>
    <row r="29" spans="1:5" x14ac:dyDescent="0.3">
      <c r="A29" s="177"/>
      <c r="B29" s="178"/>
      <c r="C29" s="177"/>
      <c r="D29" s="178"/>
      <c r="E29" s="1"/>
    </row>
    <row r="30" spans="1:5" x14ac:dyDescent="0.3">
      <c r="A30" s="174" t="s">
        <v>380</v>
      </c>
      <c r="B30" s="179">
        <f>SUM(B3:B28)</f>
        <v>230</v>
      </c>
      <c r="C30" s="174" t="s">
        <v>380</v>
      </c>
      <c r="D30" s="179">
        <f>SUM(D3:D28)</f>
        <v>170</v>
      </c>
      <c r="E30" s="180">
        <f>B30+D30</f>
        <v>400</v>
      </c>
    </row>
    <row r="31" spans="1:5" x14ac:dyDescent="0.3">
      <c r="A31" s="181" t="s">
        <v>382</v>
      </c>
      <c r="B31" s="182">
        <f>(13*60*(1*D1))/35</f>
        <v>222.85714285714286</v>
      </c>
      <c r="C31" s="181" t="s">
        <v>382</v>
      </c>
      <c r="D31" s="182">
        <f>(9.5*60*(1*D1))/35</f>
        <v>162.85714285714286</v>
      </c>
      <c r="E31" s="183">
        <f>B31+D31</f>
        <v>385.71428571428572</v>
      </c>
    </row>
    <row r="33" spans="1:8" x14ac:dyDescent="0.3">
      <c r="A33" s="185" t="s">
        <v>381</v>
      </c>
      <c r="B33" s="184"/>
      <c r="C33" s="184"/>
      <c r="D33" s="184"/>
      <c r="E33" s="184"/>
      <c r="F33" s="184"/>
      <c r="G33" s="184"/>
      <c r="H33" s="184"/>
    </row>
  </sheetData>
  <mergeCells count="2">
    <mergeCell ref="A2:B2"/>
    <mergeCell ref="C2:D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649FA-81F4-4675-80AE-BBDA00FFAD96}">
  <dimension ref="A1:J70"/>
  <sheetViews>
    <sheetView workbookViewId="0">
      <pane ySplit="1" topLeftCell="A12" activePane="bottomLeft" state="frozen"/>
      <selection pane="bottomLeft" activeCell="D7" sqref="D7"/>
    </sheetView>
  </sheetViews>
  <sheetFormatPr baseColWidth="10" defaultRowHeight="14.4" x14ac:dyDescent="0.3"/>
  <cols>
    <col min="1" max="1" width="16.5546875" style="1" bestFit="1" customWidth="1"/>
    <col min="2" max="2" width="19.5546875" style="1" bestFit="1" customWidth="1"/>
    <col min="3" max="3" width="36.5546875" style="1" customWidth="1"/>
    <col min="4" max="4" width="28.88671875" style="1" bestFit="1" customWidth="1"/>
    <col min="5" max="10" width="12.77734375" style="1" customWidth="1"/>
  </cols>
  <sheetData>
    <row r="1" spans="1:10" ht="28.8" x14ac:dyDescent="0.3">
      <c r="A1" s="282" t="s">
        <v>416</v>
      </c>
      <c r="B1" s="282" t="s">
        <v>47</v>
      </c>
      <c r="C1" s="282" t="s">
        <v>227</v>
      </c>
      <c r="D1" s="282" t="s">
        <v>417</v>
      </c>
      <c r="E1" s="283" t="s">
        <v>418</v>
      </c>
      <c r="F1" s="283" t="s">
        <v>419</v>
      </c>
      <c r="G1" s="283" t="s">
        <v>420</v>
      </c>
      <c r="H1" s="283" t="s">
        <v>421</v>
      </c>
      <c r="I1" s="283" t="s">
        <v>422</v>
      </c>
      <c r="J1" s="283" t="s">
        <v>423</v>
      </c>
    </row>
    <row r="2" spans="1:10" x14ac:dyDescent="0.3">
      <c r="A2" s="1">
        <v>4</v>
      </c>
      <c r="B2" s="1" t="s">
        <v>424</v>
      </c>
      <c r="I2" s="1">
        <v>3</v>
      </c>
      <c r="J2" s="1">
        <v>2</v>
      </c>
    </row>
    <row r="3" spans="1:10" x14ac:dyDescent="0.3">
      <c r="A3" s="1">
        <v>4</v>
      </c>
      <c r="B3" s="1" t="s">
        <v>425</v>
      </c>
      <c r="I3" s="1">
        <v>4</v>
      </c>
      <c r="J3" s="1">
        <v>2</v>
      </c>
    </row>
    <row r="4" spans="1:10" x14ac:dyDescent="0.3">
      <c r="A4" s="1">
        <v>4</v>
      </c>
      <c r="B4" s="1" t="s">
        <v>426</v>
      </c>
      <c r="E4" s="1">
        <v>4</v>
      </c>
      <c r="I4" s="1">
        <v>6</v>
      </c>
      <c r="J4" s="1">
        <v>3</v>
      </c>
    </row>
    <row r="5" spans="1:10" x14ac:dyDescent="0.3">
      <c r="A5" s="1">
        <v>5</v>
      </c>
      <c r="B5" s="1" t="s">
        <v>424</v>
      </c>
      <c r="I5" s="1">
        <v>3</v>
      </c>
      <c r="J5" s="1">
        <v>3</v>
      </c>
    </row>
    <row r="6" spans="1:10" ht="43.2" x14ac:dyDescent="0.3">
      <c r="A6" s="1">
        <v>5</v>
      </c>
      <c r="B6" s="1" t="s">
        <v>427</v>
      </c>
      <c r="D6" s="284" t="s">
        <v>428</v>
      </c>
      <c r="I6" s="1">
        <v>6</v>
      </c>
      <c r="J6" s="1">
        <v>3</v>
      </c>
    </row>
    <row r="7" spans="1:10" x14ac:dyDescent="0.3">
      <c r="A7" s="1">
        <v>5</v>
      </c>
      <c r="B7" s="1" t="s">
        <v>426</v>
      </c>
      <c r="F7" s="1">
        <v>5</v>
      </c>
      <c r="I7" s="1">
        <v>10</v>
      </c>
      <c r="J7" s="1">
        <v>5</v>
      </c>
    </row>
    <row r="8" spans="1:10" x14ac:dyDescent="0.3">
      <c r="A8" s="1">
        <v>6</v>
      </c>
      <c r="B8" s="1" t="s">
        <v>424</v>
      </c>
      <c r="I8" s="1">
        <v>5</v>
      </c>
    </row>
    <row r="9" spans="1:10" ht="43.2" x14ac:dyDescent="0.3">
      <c r="A9" s="1">
        <v>6</v>
      </c>
      <c r="B9" s="1" t="s">
        <v>427</v>
      </c>
      <c r="D9" s="284" t="s">
        <v>429</v>
      </c>
      <c r="I9" s="1">
        <v>8</v>
      </c>
      <c r="J9" s="1">
        <v>3</v>
      </c>
    </row>
    <row r="10" spans="1:10" x14ac:dyDescent="0.3">
      <c r="A10" s="1">
        <v>6</v>
      </c>
      <c r="B10" s="1" t="s">
        <v>430</v>
      </c>
      <c r="C10" s="1" t="s">
        <v>431</v>
      </c>
      <c r="E10" s="1">
        <v>6</v>
      </c>
      <c r="I10" s="1">
        <v>9</v>
      </c>
      <c r="J10" s="1">
        <v>4</v>
      </c>
    </row>
    <row r="11" spans="1:10" x14ac:dyDescent="0.3">
      <c r="A11" s="1">
        <v>6</v>
      </c>
      <c r="B11" s="1" t="s">
        <v>432</v>
      </c>
      <c r="C11" s="1" t="s">
        <v>433</v>
      </c>
      <c r="E11" s="1">
        <v>2</v>
      </c>
      <c r="F11" s="1">
        <v>4</v>
      </c>
      <c r="I11" s="1">
        <v>11</v>
      </c>
      <c r="J11" s="1">
        <v>5</v>
      </c>
    </row>
    <row r="12" spans="1:10" x14ac:dyDescent="0.3">
      <c r="A12" s="1">
        <v>6</v>
      </c>
      <c r="B12" s="1" t="s">
        <v>426</v>
      </c>
      <c r="C12" s="1" t="s">
        <v>434</v>
      </c>
      <c r="G12" s="1">
        <v>6</v>
      </c>
      <c r="I12" s="1">
        <v>15</v>
      </c>
      <c r="J12" s="1">
        <v>5</v>
      </c>
    </row>
    <row r="13" spans="1:10" x14ac:dyDescent="0.3">
      <c r="A13" s="1">
        <v>7</v>
      </c>
      <c r="B13" s="1" t="s">
        <v>424</v>
      </c>
      <c r="I13" s="1">
        <v>6</v>
      </c>
    </row>
    <row r="14" spans="1:10" ht="43.2" x14ac:dyDescent="0.3">
      <c r="A14" s="1">
        <v>7</v>
      </c>
      <c r="B14" s="1" t="s">
        <v>427</v>
      </c>
      <c r="D14" s="284" t="s">
        <v>429</v>
      </c>
      <c r="I14" s="1">
        <v>9</v>
      </c>
      <c r="J14" s="1">
        <v>3</v>
      </c>
    </row>
    <row r="15" spans="1:10" x14ac:dyDescent="0.3">
      <c r="A15" s="1">
        <v>7</v>
      </c>
      <c r="B15" s="1" t="s">
        <v>430</v>
      </c>
      <c r="C15" s="1" t="s">
        <v>435</v>
      </c>
      <c r="E15" s="1">
        <v>4</v>
      </c>
      <c r="F15" s="1">
        <v>3</v>
      </c>
      <c r="I15" s="1">
        <v>12</v>
      </c>
      <c r="J15" s="1">
        <v>4</v>
      </c>
    </row>
    <row r="16" spans="1:10" ht="28.8" x14ac:dyDescent="0.3">
      <c r="A16" s="1">
        <v>7</v>
      </c>
      <c r="B16" s="1" t="s">
        <v>436</v>
      </c>
      <c r="C16" s="1" t="s">
        <v>437</v>
      </c>
      <c r="D16" s="284" t="s">
        <v>438</v>
      </c>
      <c r="F16" s="1">
        <v>5</v>
      </c>
      <c r="G16" s="1">
        <v>2</v>
      </c>
      <c r="I16" s="1" t="s">
        <v>70</v>
      </c>
      <c r="J16" s="1" t="s">
        <v>71</v>
      </c>
    </row>
    <row r="17" spans="1:10" ht="28.8" x14ac:dyDescent="0.3">
      <c r="A17" s="1">
        <v>7</v>
      </c>
      <c r="B17" s="1" t="s">
        <v>439</v>
      </c>
      <c r="C17" s="284" t="s">
        <v>440</v>
      </c>
      <c r="F17" s="1">
        <v>5</v>
      </c>
      <c r="G17" s="1">
        <v>2</v>
      </c>
      <c r="I17" s="1" t="s">
        <v>70</v>
      </c>
      <c r="J17" s="1" t="s">
        <v>71</v>
      </c>
    </row>
    <row r="18" spans="1:10" x14ac:dyDescent="0.3">
      <c r="A18" s="1">
        <v>8</v>
      </c>
      <c r="B18" s="1" t="s">
        <v>424</v>
      </c>
      <c r="I18" s="1">
        <v>7</v>
      </c>
    </row>
    <row r="19" spans="1:10" x14ac:dyDescent="0.3">
      <c r="A19" s="1">
        <v>8</v>
      </c>
      <c r="B19" s="1" t="s">
        <v>427</v>
      </c>
      <c r="I19" s="1">
        <v>10</v>
      </c>
      <c r="J19" s="1">
        <v>3</v>
      </c>
    </row>
    <row r="20" spans="1:10" x14ac:dyDescent="0.3">
      <c r="A20" s="1">
        <v>8</v>
      </c>
      <c r="B20" s="1" t="s">
        <v>441</v>
      </c>
      <c r="E20" s="1">
        <v>8</v>
      </c>
      <c r="I20" s="1">
        <v>12</v>
      </c>
      <c r="J20" s="1">
        <v>3</v>
      </c>
    </row>
    <row r="21" spans="1:10" x14ac:dyDescent="0.3">
      <c r="A21" s="1">
        <v>8</v>
      </c>
      <c r="B21" s="1" t="s">
        <v>430</v>
      </c>
      <c r="C21" s="1" t="s">
        <v>442</v>
      </c>
      <c r="F21" s="1">
        <v>8</v>
      </c>
      <c r="I21" s="1">
        <v>16</v>
      </c>
      <c r="J21" s="1">
        <v>4</v>
      </c>
    </row>
    <row r="22" spans="1:10" x14ac:dyDescent="0.3">
      <c r="A22" s="1">
        <v>8</v>
      </c>
      <c r="B22" s="1" t="s">
        <v>436</v>
      </c>
      <c r="C22" s="1" t="s">
        <v>443</v>
      </c>
      <c r="G22" s="1">
        <v>8</v>
      </c>
      <c r="I22" s="1">
        <v>20</v>
      </c>
      <c r="J22" s="1">
        <v>5</v>
      </c>
    </row>
    <row r="23" spans="1:10" x14ac:dyDescent="0.3">
      <c r="A23" s="1">
        <v>8</v>
      </c>
      <c r="B23" s="1" t="s">
        <v>439</v>
      </c>
      <c r="C23" s="1" t="s">
        <v>444</v>
      </c>
      <c r="G23" s="1">
        <v>8</v>
      </c>
      <c r="I23" s="1">
        <v>20</v>
      </c>
      <c r="J23" s="1">
        <v>5</v>
      </c>
    </row>
    <row r="24" spans="1:10" x14ac:dyDescent="0.3">
      <c r="A24" s="1">
        <v>9</v>
      </c>
      <c r="B24" s="1" t="s">
        <v>424</v>
      </c>
      <c r="I24" s="1">
        <v>8</v>
      </c>
    </row>
    <row r="25" spans="1:10" ht="43.2" x14ac:dyDescent="0.3">
      <c r="A25" s="1">
        <v>9</v>
      </c>
      <c r="B25" s="1" t="s">
        <v>427</v>
      </c>
      <c r="D25" s="284" t="s">
        <v>429</v>
      </c>
      <c r="I25" s="1">
        <v>12</v>
      </c>
      <c r="J25" s="1">
        <v>4</v>
      </c>
    </row>
    <row r="26" spans="1:10" x14ac:dyDescent="0.3">
      <c r="A26" s="1">
        <v>9</v>
      </c>
      <c r="B26" s="1" t="s">
        <v>430</v>
      </c>
      <c r="C26" s="1" t="s">
        <v>445</v>
      </c>
      <c r="F26" s="1">
        <v>5</v>
      </c>
      <c r="G26" s="1">
        <v>4</v>
      </c>
      <c r="I26" s="1">
        <v>20</v>
      </c>
      <c r="J26" s="1">
        <v>7</v>
      </c>
    </row>
    <row r="27" spans="1:10" x14ac:dyDescent="0.3">
      <c r="A27" s="1">
        <v>9</v>
      </c>
      <c r="B27" s="1" t="s">
        <v>439</v>
      </c>
      <c r="C27" s="1" t="s">
        <v>446</v>
      </c>
      <c r="F27" s="1">
        <v>9</v>
      </c>
      <c r="I27" s="1">
        <v>18</v>
      </c>
      <c r="J27" s="1">
        <v>6</v>
      </c>
    </row>
    <row r="28" spans="1:10" x14ac:dyDescent="0.3">
      <c r="A28" s="1">
        <v>10</v>
      </c>
      <c r="B28" s="1" t="s">
        <v>424</v>
      </c>
      <c r="I28" s="1">
        <v>9</v>
      </c>
    </row>
    <row r="29" spans="1:10" ht="43.2" x14ac:dyDescent="0.3">
      <c r="A29" s="1">
        <v>10</v>
      </c>
      <c r="B29" s="1" t="s">
        <v>427</v>
      </c>
      <c r="D29" s="284" t="s">
        <v>429</v>
      </c>
      <c r="I29" s="1">
        <v>14</v>
      </c>
      <c r="J29" s="1">
        <v>4</v>
      </c>
    </row>
    <row r="30" spans="1:10" x14ac:dyDescent="0.3">
      <c r="A30" s="1">
        <v>10</v>
      </c>
      <c r="B30" s="1" t="s">
        <v>430</v>
      </c>
      <c r="C30" s="1" t="s">
        <v>447</v>
      </c>
      <c r="G30" s="1">
        <v>10</v>
      </c>
      <c r="I30" s="1">
        <v>25</v>
      </c>
      <c r="J30" s="1">
        <v>7</v>
      </c>
    </row>
    <row r="31" spans="1:10" ht="28.8" x14ac:dyDescent="0.3">
      <c r="A31" s="1">
        <v>10</v>
      </c>
      <c r="B31" s="1" t="s">
        <v>436</v>
      </c>
      <c r="C31" s="284" t="s">
        <v>448</v>
      </c>
      <c r="E31" s="1">
        <v>6</v>
      </c>
      <c r="F31" s="1">
        <v>4</v>
      </c>
      <c r="I31" s="1">
        <v>17</v>
      </c>
      <c r="J31" s="1">
        <v>5</v>
      </c>
    </row>
    <row r="32" spans="1:10" ht="28.8" x14ac:dyDescent="0.3">
      <c r="A32" s="1">
        <v>10</v>
      </c>
      <c r="B32" s="1" t="s">
        <v>436</v>
      </c>
      <c r="C32" s="284" t="s">
        <v>449</v>
      </c>
      <c r="E32" s="1">
        <v>2</v>
      </c>
      <c r="F32" s="1">
        <v>4</v>
      </c>
      <c r="G32" s="1">
        <v>4</v>
      </c>
      <c r="I32" s="1">
        <v>21</v>
      </c>
      <c r="J32" s="1">
        <v>6</v>
      </c>
    </row>
    <row r="33" spans="1:10" x14ac:dyDescent="0.3">
      <c r="A33" s="1">
        <v>11</v>
      </c>
      <c r="B33" s="1" t="s">
        <v>424</v>
      </c>
      <c r="I33" s="1">
        <v>10</v>
      </c>
    </row>
    <row r="34" spans="1:10" ht="43.2" x14ac:dyDescent="0.3">
      <c r="A34" s="1">
        <v>11</v>
      </c>
      <c r="B34" s="1" t="s">
        <v>427</v>
      </c>
      <c r="D34" s="284" t="s">
        <v>429</v>
      </c>
      <c r="I34" s="1">
        <v>16</v>
      </c>
      <c r="J34" s="1">
        <v>4</v>
      </c>
    </row>
    <row r="35" spans="1:10" ht="28.8" x14ac:dyDescent="0.3">
      <c r="A35" s="1">
        <v>11</v>
      </c>
      <c r="B35" s="1" t="s">
        <v>436</v>
      </c>
      <c r="C35" s="284" t="s">
        <v>450</v>
      </c>
      <c r="E35" s="1">
        <v>2</v>
      </c>
      <c r="F35" s="1">
        <v>9</v>
      </c>
      <c r="I35" s="1">
        <v>21</v>
      </c>
      <c r="J35" s="1">
        <v>6</v>
      </c>
    </row>
    <row r="36" spans="1:10" ht="28.8" x14ac:dyDescent="0.3">
      <c r="A36" s="1">
        <v>11</v>
      </c>
      <c r="B36" s="1" t="s">
        <v>436</v>
      </c>
      <c r="C36" s="284" t="s">
        <v>451</v>
      </c>
      <c r="F36" s="1">
        <v>5</v>
      </c>
      <c r="G36" s="1">
        <v>6</v>
      </c>
      <c r="I36" s="1">
        <v>25</v>
      </c>
      <c r="J36" s="1">
        <v>6</v>
      </c>
    </row>
    <row r="37" spans="1:10" ht="28.8" x14ac:dyDescent="0.3">
      <c r="A37" s="1">
        <v>11</v>
      </c>
      <c r="B37" s="1" t="s">
        <v>439</v>
      </c>
      <c r="C37" s="284" t="s">
        <v>452</v>
      </c>
      <c r="F37" s="1">
        <v>5</v>
      </c>
      <c r="G37" s="1">
        <v>6</v>
      </c>
      <c r="I37" s="1">
        <v>25</v>
      </c>
      <c r="J37" s="1">
        <v>6</v>
      </c>
    </row>
    <row r="38" spans="1:10" ht="28.8" x14ac:dyDescent="0.3">
      <c r="A38" s="1">
        <v>11</v>
      </c>
      <c r="B38" s="1" t="s">
        <v>439</v>
      </c>
      <c r="C38" s="284" t="s">
        <v>453</v>
      </c>
      <c r="I38" s="1">
        <v>18</v>
      </c>
    </row>
    <row r="39" spans="1:10" x14ac:dyDescent="0.3">
      <c r="A39" s="1">
        <v>12</v>
      </c>
      <c r="B39" s="1" t="s">
        <v>424</v>
      </c>
      <c r="I39" s="1">
        <v>11</v>
      </c>
    </row>
    <row r="40" spans="1:10" ht="43.2" x14ac:dyDescent="0.3">
      <c r="A40" s="1">
        <v>12</v>
      </c>
      <c r="B40" s="1" t="s">
        <v>427</v>
      </c>
      <c r="D40" s="284" t="s">
        <v>429</v>
      </c>
      <c r="I40" s="1">
        <v>18</v>
      </c>
      <c r="J40" s="1">
        <v>4</v>
      </c>
    </row>
    <row r="41" spans="1:10" x14ac:dyDescent="0.3">
      <c r="A41" s="1">
        <v>12</v>
      </c>
      <c r="B41" s="1" t="s">
        <v>441</v>
      </c>
      <c r="I41" s="1">
        <v>20</v>
      </c>
      <c r="J41" s="1">
        <v>4</v>
      </c>
    </row>
    <row r="42" spans="1:10" x14ac:dyDescent="0.3">
      <c r="A42" s="1">
        <v>12</v>
      </c>
      <c r="B42" s="1" t="s">
        <v>436</v>
      </c>
      <c r="C42" s="1" t="s">
        <v>454</v>
      </c>
      <c r="F42" s="1">
        <v>12</v>
      </c>
      <c r="I42" s="1">
        <v>24</v>
      </c>
      <c r="J42" s="1">
        <v>5</v>
      </c>
    </row>
    <row r="43" spans="1:10" x14ac:dyDescent="0.3">
      <c r="A43" s="1">
        <v>12</v>
      </c>
      <c r="B43" s="1" t="s">
        <v>436</v>
      </c>
      <c r="C43" s="1" t="s">
        <v>455</v>
      </c>
      <c r="G43" s="1">
        <v>12</v>
      </c>
      <c r="I43" s="1">
        <v>30</v>
      </c>
      <c r="J43" s="1">
        <v>6</v>
      </c>
    </row>
    <row r="44" spans="1:10" ht="28.8" x14ac:dyDescent="0.3">
      <c r="A44" s="1">
        <v>12</v>
      </c>
      <c r="B44" s="1" t="s">
        <v>439</v>
      </c>
      <c r="C44" s="284" t="s">
        <v>456</v>
      </c>
      <c r="G44" s="1">
        <v>12</v>
      </c>
      <c r="I44" s="1">
        <v>30</v>
      </c>
      <c r="J44" s="1">
        <v>6</v>
      </c>
    </row>
    <row r="45" spans="1:10" x14ac:dyDescent="0.3">
      <c r="A45" s="1">
        <v>12</v>
      </c>
      <c r="B45" s="1" t="s">
        <v>439</v>
      </c>
      <c r="C45" s="284" t="s">
        <v>457</v>
      </c>
      <c r="I45" s="1">
        <v>21</v>
      </c>
    </row>
    <row r="46" spans="1:10" x14ac:dyDescent="0.3">
      <c r="A46" s="1">
        <v>13</v>
      </c>
      <c r="B46" s="1" t="s">
        <v>424</v>
      </c>
      <c r="I46" s="1">
        <v>12</v>
      </c>
    </row>
    <row r="47" spans="1:10" ht="43.2" x14ac:dyDescent="0.3">
      <c r="A47" s="1">
        <v>13</v>
      </c>
      <c r="B47" s="1" t="s">
        <v>427</v>
      </c>
      <c r="D47" s="284" t="s">
        <v>429</v>
      </c>
      <c r="I47" s="1">
        <v>19</v>
      </c>
      <c r="J47" s="1">
        <v>4</v>
      </c>
    </row>
    <row r="48" spans="1:10" x14ac:dyDescent="0.3">
      <c r="A48" s="1">
        <v>13</v>
      </c>
      <c r="B48" s="1" t="s">
        <v>441</v>
      </c>
      <c r="I48" s="1">
        <v>22</v>
      </c>
      <c r="J48" s="1">
        <v>4</v>
      </c>
    </row>
    <row r="49" spans="1:10" ht="28.8" x14ac:dyDescent="0.3">
      <c r="A49" s="1">
        <v>13</v>
      </c>
      <c r="B49" s="1" t="s">
        <v>436</v>
      </c>
      <c r="C49" s="284" t="s">
        <v>458</v>
      </c>
      <c r="E49" s="1">
        <v>1</v>
      </c>
      <c r="F49" s="1">
        <v>9</v>
      </c>
      <c r="G49" s="1">
        <v>3</v>
      </c>
      <c r="I49" s="1">
        <v>27</v>
      </c>
      <c r="J49" s="1">
        <v>5</v>
      </c>
    </row>
    <row r="50" spans="1:10" x14ac:dyDescent="0.3">
      <c r="A50" s="1">
        <v>13</v>
      </c>
      <c r="B50" s="1" t="s">
        <v>436</v>
      </c>
      <c r="C50" s="284" t="s">
        <v>459</v>
      </c>
      <c r="I50" s="1">
        <v>18</v>
      </c>
    </row>
    <row r="51" spans="1:10" ht="28.8" x14ac:dyDescent="0.3">
      <c r="A51" s="1">
        <v>13</v>
      </c>
      <c r="B51" s="1" t="s">
        <v>436</v>
      </c>
      <c r="C51" s="284" t="s">
        <v>460</v>
      </c>
      <c r="E51" s="1">
        <v>1</v>
      </c>
      <c r="G51" s="1">
        <v>9</v>
      </c>
      <c r="H51" s="1">
        <v>3</v>
      </c>
      <c r="I51" s="1">
        <v>33</v>
      </c>
      <c r="J51" s="1">
        <v>6</v>
      </c>
    </row>
    <row r="52" spans="1:10" ht="28.8" x14ac:dyDescent="0.3">
      <c r="A52" s="1">
        <v>13</v>
      </c>
      <c r="B52" s="1" t="s">
        <v>436</v>
      </c>
      <c r="C52" s="284" t="s">
        <v>461</v>
      </c>
      <c r="G52" s="1">
        <v>6</v>
      </c>
      <c r="H52" s="1">
        <v>7</v>
      </c>
      <c r="I52" s="1">
        <v>36</v>
      </c>
      <c r="J52" s="1">
        <v>8</v>
      </c>
    </row>
    <row r="53" spans="1:10" ht="28.8" x14ac:dyDescent="0.3">
      <c r="A53" s="1">
        <v>13</v>
      </c>
      <c r="B53" s="1" t="s">
        <v>439</v>
      </c>
      <c r="C53" s="284" t="s">
        <v>462</v>
      </c>
      <c r="F53" s="1">
        <v>1</v>
      </c>
      <c r="G53" s="1">
        <v>8</v>
      </c>
      <c r="H53" s="1">
        <v>4</v>
      </c>
      <c r="I53" s="1">
        <v>34</v>
      </c>
      <c r="J53" s="1">
        <v>8</v>
      </c>
    </row>
    <row r="54" spans="1:10" x14ac:dyDescent="0.3">
      <c r="A54" s="1">
        <v>14</v>
      </c>
      <c r="B54" s="1" t="s">
        <v>424</v>
      </c>
      <c r="I54" s="1">
        <v>13</v>
      </c>
    </row>
    <row r="55" spans="1:10" ht="43.2" x14ac:dyDescent="0.3">
      <c r="A55" s="1">
        <v>14</v>
      </c>
      <c r="B55" s="1" t="s">
        <v>427</v>
      </c>
      <c r="D55" s="284" t="s">
        <v>429</v>
      </c>
      <c r="I55" s="1">
        <v>19</v>
      </c>
      <c r="J55" s="1">
        <v>4</v>
      </c>
    </row>
    <row r="56" spans="1:10" x14ac:dyDescent="0.3">
      <c r="A56" s="1">
        <v>14</v>
      </c>
      <c r="B56" s="1" t="s">
        <v>441</v>
      </c>
      <c r="E56" s="1">
        <v>6</v>
      </c>
      <c r="F56" s="1">
        <v>8</v>
      </c>
      <c r="I56" s="1">
        <v>25</v>
      </c>
      <c r="J56" s="1">
        <v>4</v>
      </c>
    </row>
    <row r="57" spans="1:10" ht="28.8" x14ac:dyDescent="0.3">
      <c r="A57" s="1">
        <v>14</v>
      </c>
      <c r="B57" s="1" t="s">
        <v>436</v>
      </c>
      <c r="C57" s="284" t="s">
        <v>463</v>
      </c>
      <c r="F57" s="1">
        <v>8</v>
      </c>
      <c r="G57" s="1">
        <v>6</v>
      </c>
      <c r="I57" s="1">
        <v>31</v>
      </c>
      <c r="J57" s="1">
        <v>5</v>
      </c>
    </row>
    <row r="58" spans="1:10" ht="28.8" x14ac:dyDescent="0.3">
      <c r="A58" s="1">
        <v>14</v>
      </c>
      <c r="B58" s="1" t="s">
        <v>436</v>
      </c>
      <c r="C58" s="284" t="s">
        <v>464</v>
      </c>
      <c r="F58" s="1" t="s">
        <v>465</v>
      </c>
      <c r="G58" s="285" t="s">
        <v>466</v>
      </c>
      <c r="H58" s="285" t="s">
        <v>467</v>
      </c>
      <c r="I58" s="1">
        <v>38</v>
      </c>
      <c r="J58" s="1">
        <v>6</v>
      </c>
    </row>
    <row r="59" spans="1:10" x14ac:dyDescent="0.3">
      <c r="A59" s="1">
        <v>14</v>
      </c>
      <c r="B59" s="1" t="s">
        <v>436</v>
      </c>
      <c r="C59" s="284" t="s">
        <v>468</v>
      </c>
      <c r="I59" s="1">
        <v>21</v>
      </c>
    </row>
    <row r="60" spans="1:10" x14ac:dyDescent="0.3">
      <c r="A60" s="1">
        <v>15</v>
      </c>
      <c r="B60" s="1" t="s">
        <v>424</v>
      </c>
      <c r="I60" s="1">
        <v>14</v>
      </c>
    </row>
    <row r="61" spans="1:10" ht="43.2" x14ac:dyDescent="0.3">
      <c r="A61" s="1">
        <v>15</v>
      </c>
      <c r="B61" s="1" t="s">
        <v>427</v>
      </c>
      <c r="D61" s="284" t="s">
        <v>429</v>
      </c>
      <c r="I61" s="1">
        <v>21</v>
      </c>
      <c r="J61" s="1">
        <v>4</v>
      </c>
    </row>
    <row r="62" spans="1:10" x14ac:dyDescent="0.3">
      <c r="A62" s="1">
        <v>15</v>
      </c>
      <c r="B62" s="1" t="s">
        <v>441</v>
      </c>
      <c r="E62" s="1">
        <v>4</v>
      </c>
      <c r="F62" s="1">
        <v>11</v>
      </c>
      <c r="I62" s="1">
        <v>28</v>
      </c>
      <c r="J62" s="1">
        <v>4</v>
      </c>
    </row>
    <row r="63" spans="1:10" ht="28.8" x14ac:dyDescent="0.3">
      <c r="A63" s="1">
        <v>15</v>
      </c>
      <c r="B63" s="1" t="s">
        <v>436</v>
      </c>
      <c r="C63" s="284" t="s">
        <v>469</v>
      </c>
      <c r="F63" s="1">
        <v>3</v>
      </c>
      <c r="G63" s="1">
        <v>12</v>
      </c>
      <c r="I63" s="1">
        <v>36</v>
      </c>
      <c r="J63" s="1">
        <v>6</v>
      </c>
    </row>
    <row r="64" spans="1:10" ht="28.8" x14ac:dyDescent="0.3">
      <c r="A64" s="1">
        <v>15</v>
      </c>
      <c r="B64" s="1" t="s">
        <v>436</v>
      </c>
      <c r="C64" s="284" t="s">
        <v>470</v>
      </c>
      <c r="F64" s="286" t="s">
        <v>471</v>
      </c>
      <c r="G64" s="286" t="s">
        <v>472</v>
      </c>
      <c r="H64" s="286" t="s">
        <v>473</v>
      </c>
      <c r="I64" s="1">
        <v>42</v>
      </c>
      <c r="J64" s="1">
        <v>6</v>
      </c>
    </row>
    <row r="65" spans="1:10" x14ac:dyDescent="0.3">
      <c r="A65" s="1">
        <v>15</v>
      </c>
      <c r="B65" s="1" t="s">
        <v>436</v>
      </c>
      <c r="C65" s="284" t="s">
        <v>474</v>
      </c>
      <c r="I65" s="1">
        <v>24</v>
      </c>
    </row>
    <row r="66" spans="1:10" x14ac:dyDescent="0.3">
      <c r="A66" s="1">
        <v>16</v>
      </c>
      <c r="B66" s="1" t="s">
        <v>424</v>
      </c>
      <c r="I66" s="1">
        <v>15</v>
      </c>
    </row>
    <row r="67" spans="1:10" ht="43.2" x14ac:dyDescent="0.3">
      <c r="A67" s="1">
        <v>16</v>
      </c>
      <c r="B67" s="1" t="s">
        <v>427</v>
      </c>
      <c r="D67" s="284" t="s">
        <v>429</v>
      </c>
      <c r="I67" s="1">
        <v>22</v>
      </c>
      <c r="J67" s="1">
        <v>4</v>
      </c>
    </row>
    <row r="68" spans="1:10" x14ac:dyDescent="0.3">
      <c r="A68" s="1">
        <v>16</v>
      </c>
      <c r="B68" s="1" t="s">
        <v>441</v>
      </c>
      <c r="F68" s="1">
        <v>16</v>
      </c>
      <c r="I68" s="1">
        <v>32</v>
      </c>
      <c r="J68" s="1">
        <v>4</v>
      </c>
    </row>
    <row r="69" spans="1:10" ht="28.8" x14ac:dyDescent="0.3">
      <c r="A69" s="1">
        <v>16</v>
      </c>
      <c r="B69" s="1" t="s">
        <v>436</v>
      </c>
      <c r="C69" s="284" t="s">
        <v>475</v>
      </c>
      <c r="G69" s="1">
        <v>16</v>
      </c>
      <c r="I69" s="1">
        <v>40</v>
      </c>
      <c r="J69" s="1">
        <v>5</v>
      </c>
    </row>
    <row r="70" spans="1:10" x14ac:dyDescent="0.3">
      <c r="A70" s="1">
        <v>16</v>
      </c>
      <c r="B70" s="1" t="s">
        <v>436</v>
      </c>
      <c r="C70" s="284" t="s">
        <v>476</v>
      </c>
      <c r="I70" s="1">
        <v>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FEBFD-D3DA-469B-AFD7-18896AEB2877}">
  <sheetPr>
    <tabColor rgb="FFCD0041"/>
  </sheetPr>
  <dimension ref="A1:B3"/>
  <sheetViews>
    <sheetView workbookViewId="0">
      <selection activeCell="B4" sqref="B4"/>
    </sheetView>
  </sheetViews>
  <sheetFormatPr baseColWidth="10" defaultColWidth="11.44140625" defaultRowHeight="14.4" x14ac:dyDescent="0.3"/>
  <cols>
    <col min="1" max="1" width="8" bestFit="1" customWidth="1"/>
  </cols>
  <sheetData>
    <row r="1" spans="1:2" x14ac:dyDescent="0.3">
      <c r="A1" t="s">
        <v>26</v>
      </c>
      <c r="B1" t="s">
        <v>338</v>
      </c>
    </row>
    <row r="2" spans="1:2" x14ac:dyDescent="0.3">
      <c r="A2" t="s">
        <v>27</v>
      </c>
      <c r="B2" t="s">
        <v>339</v>
      </c>
    </row>
    <row r="3" spans="1:2" x14ac:dyDescent="0.3">
      <c r="A3" t="s">
        <v>6</v>
      </c>
      <c r="B3" t="s">
        <v>340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A3E1C-9D60-4C54-9A2F-A34245783766}">
  <dimension ref="A1:O55"/>
  <sheetViews>
    <sheetView topLeftCell="C1" zoomScale="80" zoomScaleNormal="80" workbookViewId="0">
      <pane ySplit="1" topLeftCell="A33" activePane="bottomLeft" state="frozen"/>
      <selection pane="bottomLeft" activeCell="N42" sqref="N42:N46"/>
    </sheetView>
  </sheetViews>
  <sheetFormatPr baseColWidth="10" defaultColWidth="11.44140625" defaultRowHeight="14.4" x14ac:dyDescent="0.3"/>
  <cols>
    <col min="1" max="1" width="5.109375" style="1" customWidth="1"/>
    <col min="2" max="2" width="23.88671875" style="1" customWidth="1"/>
    <col min="3" max="3" width="25.33203125" style="1" customWidth="1"/>
    <col min="4" max="4" width="34.33203125" style="1" customWidth="1"/>
    <col min="5" max="5" width="10" style="26" bestFit="1" customWidth="1"/>
    <col min="6" max="7" width="12.77734375" style="1" customWidth="1"/>
    <col min="8" max="8" width="14.5546875" style="1" customWidth="1"/>
    <col min="9" max="10" width="12.77734375" style="1" customWidth="1"/>
    <col min="11" max="11" width="8.33203125" style="1" customWidth="1"/>
    <col min="12" max="12" width="16.77734375" style="1" customWidth="1"/>
    <col min="13" max="13" width="72.6640625" style="4" customWidth="1"/>
    <col min="14" max="14" width="13.44140625" style="1" customWidth="1"/>
    <col min="15" max="15" width="81.6640625" style="2" customWidth="1"/>
  </cols>
  <sheetData>
    <row r="1" spans="1:15" ht="48" customHeight="1" thickBot="1" x14ac:dyDescent="0.35">
      <c r="A1" s="145" t="s">
        <v>0</v>
      </c>
      <c r="B1" s="145" t="s">
        <v>345</v>
      </c>
      <c r="C1" s="145" t="s">
        <v>33</v>
      </c>
      <c r="D1" s="145" t="s">
        <v>247</v>
      </c>
      <c r="E1" s="146" t="s">
        <v>1</v>
      </c>
      <c r="F1" s="147" t="s">
        <v>29</v>
      </c>
      <c r="G1" s="147" t="s">
        <v>28</v>
      </c>
      <c r="H1" s="147" t="s">
        <v>30</v>
      </c>
      <c r="I1" s="147" t="s">
        <v>188</v>
      </c>
      <c r="J1" s="147" t="s">
        <v>196</v>
      </c>
      <c r="K1" s="145" t="s">
        <v>2</v>
      </c>
      <c r="L1" s="145" t="s">
        <v>224</v>
      </c>
      <c r="M1" s="145" t="s">
        <v>226</v>
      </c>
      <c r="N1" s="145" t="s">
        <v>353</v>
      </c>
      <c r="O1" s="145" t="s">
        <v>3</v>
      </c>
    </row>
    <row r="2" spans="1:15" ht="117.6" customHeight="1" thickTop="1" x14ac:dyDescent="0.3">
      <c r="A2" s="250">
        <v>1</v>
      </c>
      <c r="B2" s="250" t="s">
        <v>4</v>
      </c>
      <c r="C2" s="40" t="s">
        <v>34</v>
      </c>
      <c r="D2" s="41" t="s">
        <v>5</v>
      </c>
      <c r="E2" s="42">
        <v>45716</v>
      </c>
      <c r="F2" s="41" t="s">
        <v>31</v>
      </c>
      <c r="G2" s="41"/>
      <c r="H2" s="41"/>
      <c r="I2" s="41"/>
      <c r="J2" s="41"/>
      <c r="K2" s="41" t="s">
        <v>6</v>
      </c>
      <c r="L2" s="101" t="s">
        <v>272</v>
      </c>
      <c r="M2" s="43" t="s">
        <v>367</v>
      </c>
      <c r="N2" s="101" t="s">
        <v>358</v>
      </c>
      <c r="O2" s="44" t="s">
        <v>7</v>
      </c>
    </row>
    <row r="3" spans="1:15" ht="27" customHeight="1" x14ac:dyDescent="0.3">
      <c r="A3" s="251"/>
      <c r="B3" s="251"/>
      <c r="C3" s="252" t="s">
        <v>35</v>
      </c>
      <c r="D3" s="30" t="s">
        <v>225</v>
      </c>
      <c r="E3" s="31">
        <v>45762</v>
      </c>
      <c r="F3" s="20"/>
      <c r="G3" s="20"/>
      <c r="H3" s="20" t="s">
        <v>31</v>
      </c>
      <c r="I3" s="20"/>
      <c r="J3" s="20"/>
      <c r="K3" s="20" t="s">
        <v>6</v>
      </c>
      <c r="L3" s="20"/>
      <c r="M3" s="32"/>
      <c r="N3" s="20"/>
      <c r="O3" s="29"/>
    </row>
    <row r="4" spans="1:15" ht="27" customHeight="1" x14ac:dyDescent="0.3">
      <c r="A4" s="251"/>
      <c r="B4" s="251"/>
      <c r="C4" s="268"/>
      <c r="D4" s="30" t="s">
        <v>271</v>
      </c>
      <c r="E4" s="31">
        <v>45762</v>
      </c>
      <c r="F4" s="20"/>
      <c r="G4" s="20"/>
      <c r="H4" s="20"/>
      <c r="I4" s="20" t="s">
        <v>31</v>
      </c>
      <c r="J4" s="20"/>
      <c r="K4" s="20" t="s">
        <v>6</v>
      </c>
      <c r="L4" s="20" t="s">
        <v>273</v>
      </c>
      <c r="M4" s="32"/>
      <c r="N4" s="20" t="s">
        <v>354</v>
      </c>
      <c r="O4" s="29"/>
    </row>
    <row r="5" spans="1:15" ht="17.399999999999999" customHeight="1" x14ac:dyDescent="0.3">
      <c r="A5" s="251"/>
      <c r="B5" s="251"/>
      <c r="C5" s="18" t="s">
        <v>182</v>
      </c>
      <c r="D5" s="20"/>
      <c r="E5" s="31">
        <v>45762</v>
      </c>
      <c r="F5" s="20" t="s">
        <v>31</v>
      </c>
      <c r="G5" s="20"/>
      <c r="H5" s="20"/>
      <c r="I5" s="20"/>
      <c r="J5" s="20"/>
      <c r="K5" s="20" t="s">
        <v>6</v>
      </c>
      <c r="L5" s="20"/>
      <c r="M5" s="32"/>
      <c r="N5" s="20"/>
      <c r="O5" s="29"/>
    </row>
    <row r="6" spans="1:15" ht="46.2" customHeight="1" thickBot="1" x14ac:dyDescent="0.35">
      <c r="A6" s="261"/>
      <c r="B6" s="261"/>
      <c r="C6" s="45" t="s">
        <v>189</v>
      </c>
      <c r="D6" s="48" t="s">
        <v>368</v>
      </c>
      <c r="E6" s="47">
        <v>45853</v>
      </c>
      <c r="F6" s="46"/>
      <c r="G6" s="46"/>
      <c r="H6" s="46"/>
      <c r="I6" s="46" t="s">
        <v>31</v>
      </c>
      <c r="J6" s="48"/>
      <c r="K6" s="46" t="s">
        <v>6</v>
      </c>
      <c r="L6" s="46"/>
      <c r="M6" s="49"/>
      <c r="N6" s="46"/>
      <c r="O6" s="50"/>
    </row>
    <row r="7" spans="1:15" ht="30" thickTop="1" thickBot="1" x14ac:dyDescent="0.35">
      <c r="A7" s="24">
        <v>2</v>
      </c>
      <c r="B7" s="25" t="s">
        <v>10</v>
      </c>
      <c r="C7" s="25"/>
      <c r="D7" s="51" t="s">
        <v>209</v>
      </c>
      <c r="E7" s="58">
        <f>'Infos tournois'!B1-60</f>
        <v>45902</v>
      </c>
      <c r="F7" s="51" t="s">
        <v>31</v>
      </c>
      <c r="G7" s="51"/>
      <c r="H7" s="51"/>
      <c r="I7" s="51"/>
      <c r="J7" s="51"/>
      <c r="K7" s="51" t="s">
        <v>6</v>
      </c>
      <c r="L7" s="51"/>
      <c r="M7" s="52"/>
      <c r="N7" s="51"/>
      <c r="O7" s="53" t="s">
        <v>11</v>
      </c>
    </row>
    <row r="8" spans="1:15" ht="45.6" customHeight="1" thickTop="1" thickBot="1" x14ac:dyDescent="0.35">
      <c r="A8" s="103">
        <v>3</v>
      </c>
      <c r="B8" s="67" t="s">
        <v>12</v>
      </c>
      <c r="C8" s="67"/>
      <c r="D8" s="78" t="s">
        <v>13</v>
      </c>
      <c r="E8" s="59">
        <f>'Infos tournois'!B1-70</f>
        <v>45892</v>
      </c>
      <c r="F8" s="78" t="s">
        <v>31</v>
      </c>
      <c r="G8" s="78"/>
      <c r="H8" s="78"/>
      <c r="I8" s="78"/>
      <c r="J8" s="78"/>
      <c r="K8" s="78" t="s">
        <v>6</v>
      </c>
      <c r="L8" s="78"/>
      <c r="M8" s="148"/>
      <c r="N8" s="78"/>
      <c r="O8" s="149" t="s">
        <v>248</v>
      </c>
    </row>
    <row r="9" spans="1:15" ht="45.6" customHeight="1" thickTop="1" x14ac:dyDescent="0.3">
      <c r="A9" s="40">
        <v>4</v>
      </c>
      <c r="B9" s="60" t="s">
        <v>274</v>
      </c>
      <c r="C9" s="60"/>
      <c r="D9" s="41" t="s">
        <v>265</v>
      </c>
      <c r="E9" s="42">
        <f>'Infos tournois'!B1-70</f>
        <v>45892</v>
      </c>
      <c r="F9" s="41" t="s">
        <v>31</v>
      </c>
      <c r="G9" s="41"/>
      <c r="H9" s="41" t="s">
        <v>31</v>
      </c>
      <c r="I9" s="41"/>
      <c r="J9" s="41"/>
      <c r="K9" s="41" t="s">
        <v>6</v>
      </c>
      <c r="L9" s="41"/>
      <c r="M9" s="96" t="s">
        <v>275</v>
      </c>
      <c r="N9" s="70"/>
      <c r="O9" s="61"/>
    </row>
    <row r="10" spans="1:15" ht="388.2" customHeight="1" thickBot="1" x14ac:dyDescent="0.35">
      <c r="A10" s="62">
        <v>5</v>
      </c>
      <c r="B10" s="62" t="s">
        <v>276</v>
      </c>
      <c r="C10" s="62"/>
      <c r="D10" s="46" t="s">
        <v>265</v>
      </c>
      <c r="E10" s="47">
        <f>'Infos tournois'!B1-70</f>
        <v>45892</v>
      </c>
      <c r="F10" s="46" t="s">
        <v>31</v>
      </c>
      <c r="G10" s="46" t="s">
        <v>31</v>
      </c>
      <c r="H10" s="46"/>
      <c r="I10" s="46"/>
      <c r="J10" s="46"/>
      <c r="K10" s="46" t="s">
        <v>6</v>
      </c>
      <c r="L10" s="48"/>
      <c r="M10" s="113" t="s">
        <v>369</v>
      </c>
      <c r="N10" s="154"/>
      <c r="O10" s="114" t="s">
        <v>376</v>
      </c>
    </row>
    <row r="11" spans="1:15" ht="37.200000000000003" customHeight="1" thickTop="1" x14ac:dyDescent="0.3">
      <c r="A11" s="250">
        <v>6</v>
      </c>
      <c r="B11" s="253" t="s">
        <v>9</v>
      </c>
      <c r="C11" s="60" t="s">
        <v>205</v>
      </c>
      <c r="D11" s="41" t="s">
        <v>265</v>
      </c>
      <c r="E11" s="42">
        <f>'Infos tournois'!B1-70</f>
        <v>45892</v>
      </c>
      <c r="F11" s="41" t="s">
        <v>31</v>
      </c>
      <c r="G11" s="41"/>
      <c r="H11" s="41"/>
      <c r="I11" s="41"/>
      <c r="J11" s="41"/>
      <c r="K11" s="41" t="s">
        <v>6</v>
      </c>
      <c r="L11" s="41"/>
      <c r="M11" s="43" t="s">
        <v>266</v>
      </c>
      <c r="N11" s="101"/>
      <c r="O11" s="61" t="s">
        <v>249</v>
      </c>
    </row>
    <row r="12" spans="1:15" ht="157.80000000000001" customHeight="1" x14ac:dyDescent="0.3">
      <c r="A12" s="251"/>
      <c r="B12" s="274"/>
      <c r="C12" s="19" t="s">
        <v>227</v>
      </c>
      <c r="D12" s="20" t="s">
        <v>265</v>
      </c>
      <c r="E12" s="27">
        <f>'Infos tournois'!B1-70</f>
        <v>45892</v>
      </c>
      <c r="F12" s="20" t="s">
        <v>31</v>
      </c>
      <c r="G12" s="20"/>
      <c r="H12" s="20"/>
      <c r="I12" s="20"/>
      <c r="J12" s="20"/>
      <c r="K12" s="20" t="s">
        <v>6</v>
      </c>
      <c r="L12" s="20"/>
      <c r="M12" s="28" t="s">
        <v>370</v>
      </c>
      <c r="N12" s="155" t="s">
        <v>354</v>
      </c>
      <c r="O12" s="34"/>
    </row>
    <row r="13" spans="1:15" ht="154.80000000000001" customHeight="1" x14ac:dyDescent="0.3">
      <c r="A13" s="251"/>
      <c r="B13" s="274"/>
      <c r="C13" s="19" t="s">
        <v>206</v>
      </c>
      <c r="D13" s="35" t="s">
        <v>228</v>
      </c>
      <c r="E13" s="36">
        <f>'Infos tournois'!B1-60</f>
        <v>45902</v>
      </c>
      <c r="F13" s="35"/>
      <c r="G13" s="35" t="s">
        <v>31</v>
      </c>
      <c r="H13" s="35"/>
      <c r="I13" s="35"/>
      <c r="J13" s="20"/>
      <c r="K13" s="20" t="s">
        <v>6</v>
      </c>
      <c r="L13" s="30" t="s">
        <v>267</v>
      </c>
      <c r="M13" s="34" t="s">
        <v>319</v>
      </c>
      <c r="N13" s="155" t="s">
        <v>359</v>
      </c>
      <c r="O13" s="33"/>
    </row>
    <row r="14" spans="1:15" ht="84" customHeight="1" thickBot="1" x14ac:dyDescent="0.35">
      <c r="A14" s="261"/>
      <c r="B14" s="254"/>
      <c r="C14" s="62" t="s">
        <v>207</v>
      </c>
      <c r="D14" s="63" t="s">
        <v>228</v>
      </c>
      <c r="E14" s="36">
        <f>'Infos tournois'!B1-60</f>
        <v>45902</v>
      </c>
      <c r="F14" s="63"/>
      <c r="G14" s="63"/>
      <c r="H14" s="63" t="s">
        <v>31</v>
      </c>
      <c r="I14" s="63"/>
      <c r="J14" s="63"/>
      <c r="K14" s="63" t="s">
        <v>6</v>
      </c>
      <c r="L14" s="63"/>
      <c r="M14" s="65" t="s">
        <v>318</v>
      </c>
      <c r="N14" s="156" t="s">
        <v>360</v>
      </c>
      <c r="O14" s="66" t="s">
        <v>208</v>
      </c>
    </row>
    <row r="15" spans="1:15" ht="88.8" customHeight="1" thickTop="1" x14ac:dyDescent="0.3">
      <c r="A15" s="259">
        <v>7</v>
      </c>
      <c r="B15" s="257" t="s">
        <v>14</v>
      </c>
      <c r="C15" s="67" t="s">
        <v>205</v>
      </c>
      <c r="D15" s="78" t="s">
        <v>183</v>
      </c>
      <c r="E15" s="77">
        <f>'Infos tournois'!B1-50</f>
        <v>45912</v>
      </c>
      <c r="F15" s="78" t="s">
        <v>31</v>
      </c>
      <c r="G15" s="78"/>
      <c r="H15" s="78"/>
      <c r="I15" s="78"/>
      <c r="J15" s="78"/>
      <c r="K15" s="78" t="s">
        <v>6</v>
      </c>
      <c r="L15" s="78">
        <v>109</v>
      </c>
      <c r="M15" s="150" t="s">
        <v>363</v>
      </c>
      <c r="N15" s="76" t="s">
        <v>361</v>
      </c>
      <c r="O15" s="149" t="s">
        <v>15</v>
      </c>
    </row>
    <row r="16" spans="1:15" ht="58.2" customHeight="1" thickBot="1" x14ac:dyDescent="0.35">
      <c r="A16" s="264"/>
      <c r="B16" s="265"/>
      <c r="C16" s="23" t="s">
        <v>362</v>
      </c>
      <c r="D16" s="71"/>
      <c r="E16" s="72"/>
      <c r="F16" s="71" t="s">
        <v>31</v>
      </c>
      <c r="G16" s="71"/>
      <c r="H16" s="71"/>
      <c r="I16" s="71"/>
      <c r="J16" s="71"/>
      <c r="K16" s="71" t="s">
        <v>6</v>
      </c>
      <c r="L16" s="71">
        <v>109</v>
      </c>
      <c r="M16" s="73"/>
      <c r="N16" s="108" t="s">
        <v>354</v>
      </c>
      <c r="O16" s="151"/>
    </row>
    <row r="17" spans="1:15" ht="52.2" customHeight="1" thickTop="1" thickBot="1" x14ac:dyDescent="0.35">
      <c r="A17" s="54">
        <v>8</v>
      </c>
      <c r="B17" s="55" t="s">
        <v>16</v>
      </c>
      <c r="C17" s="55"/>
      <c r="D17" s="56" t="s">
        <v>184</v>
      </c>
      <c r="E17" s="59">
        <f>'Infos tournois'!B1-42</f>
        <v>45920</v>
      </c>
      <c r="F17" s="56" t="s">
        <v>31</v>
      </c>
      <c r="G17" s="56"/>
      <c r="H17" s="56"/>
      <c r="I17" s="56"/>
      <c r="J17" s="56"/>
      <c r="K17" s="56" t="s">
        <v>6</v>
      </c>
      <c r="L17" s="56"/>
      <c r="M17" s="152" t="s">
        <v>17</v>
      </c>
      <c r="N17" s="157"/>
      <c r="O17" s="69"/>
    </row>
    <row r="18" spans="1:15" ht="36" customHeight="1" thickTop="1" x14ac:dyDescent="0.3">
      <c r="A18" s="250">
        <v>9</v>
      </c>
      <c r="B18" s="250" t="s">
        <v>18</v>
      </c>
      <c r="C18" s="40" t="s">
        <v>185</v>
      </c>
      <c r="D18" s="70" t="s">
        <v>320</v>
      </c>
      <c r="E18" s="42">
        <f>'Infos tournois'!B1-42</f>
        <v>45920</v>
      </c>
      <c r="F18" s="41" t="s">
        <v>31</v>
      </c>
      <c r="G18" s="41"/>
      <c r="H18" s="41"/>
      <c r="I18" s="41"/>
      <c r="J18" s="41"/>
      <c r="K18" s="41" t="s">
        <v>6</v>
      </c>
      <c r="L18" s="41"/>
      <c r="M18" s="96" t="s">
        <v>215</v>
      </c>
      <c r="N18" s="70" t="s">
        <v>355</v>
      </c>
      <c r="O18" s="70"/>
    </row>
    <row r="19" spans="1:15" ht="37.799999999999997" customHeight="1" x14ac:dyDescent="0.3">
      <c r="A19" s="251"/>
      <c r="B19" s="251"/>
      <c r="C19" s="19" t="s">
        <v>259</v>
      </c>
      <c r="D19" s="20" t="s">
        <v>229</v>
      </c>
      <c r="E19" s="27">
        <f>'Infos tournois'!B1-21</f>
        <v>45941</v>
      </c>
      <c r="F19" s="20"/>
      <c r="G19" s="20" t="s">
        <v>31</v>
      </c>
      <c r="H19" s="20"/>
      <c r="I19" s="20"/>
      <c r="J19" s="20"/>
      <c r="K19" s="20" t="s">
        <v>6</v>
      </c>
      <c r="L19" s="20"/>
      <c r="M19" s="34" t="s">
        <v>321</v>
      </c>
      <c r="N19" s="30"/>
      <c r="O19" s="30"/>
    </row>
    <row r="20" spans="1:15" ht="42" customHeight="1" x14ac:dyDescent="0.3">
      <c r="A20" s="251"/>
      <c r="B20" s="251"/>
      <c r="C20" s="19" t="s">
        <v>260</v>
      </c>
      <c r="D20" s="20"/>
      <c r="E20" s="27"/>
      <c r="F20" s="20" t="s">
        <v>31</v>
      </c>
      <c r="G20" s="20" t="s">
        <v>31</v>
      </c>
      <c r="H20" s="20"/>
      <c r="I20" s="20"/>
      <c r="J20" s="20"/>
      <c r="K20" s="20" t="s">
        <v>6</v>
      </c>
      <c r="L20" s="20"/>
      <c r="M20" s="32"/>
      <c r="N20" s="20"/>
      <c r="O20" s="30"/>
    </row>
    <row r="21" spans="1:15" ht="121.2" customHeight="1" x14ac:dyDescent="0.3">
      <c r="A21" s="251"/>
      <c r="B21" s="251"/>
      <c r="C21" s="19" t="s">
        <v>322</v>
      </c>
      <c r="D21" s="20" t="s">
        <v>186</v>
      </c>
      <c r="E21" s="27"/>
      <c r="F21" s="20" t="s">
        <v>31</v>
      </c>
      <c r="G21" s="20"/>
      <c r="H21" s="20"/>
      <c r="I21" s="20"/>
      <c r="J21" s="20"/>
      <c r="K21" s="20" t="s">
        <v>6</v>
      </c>
      <c r="L21" s="20"/>
      <c r="M21" s="28" t="s">
        <v>386</v>
      </c>
      <c r="N21" s="155"/>
      <c r="O21" s="33" t="s">
        <v>385</v>
      </c>
    </row>
    <row r="22" spans="1:15" ht="93" customHeight="1" x14ac:dyDescent="0.3">
      <c r="A22" s="252"/>
      <c r="B22" s="252"/>
      <c r="C22" s="23" t="s">
        <v>387</v>
      </c>
      <c r="D22" s="71" t="s">
        <v>388</v>
      </c>
      <c r="E22" s="72"/>
      <c r="F22" s="20" t="s">
        <v>31</v>
      </c>
      <c r="G22" s="71"/>
      <c r="H22" s="71"/>
      <c r="I22" s="71"/>
      <c r="J22" s="71"/>
      <c r="K22" s="20" t="s">
        <v>6</v>
      </c>
      <c r="L22" s="71"/>
      <c r="M22" s="189" t="s">
        <v>389</v>
      </c>
      <c r="N22" s="190"/>
      <c r="O22" s="191" t="s">
        <v>390</v>
      </c>
    </row>
    <row r="23" spans="1:15" ht="36" customHeight="1" x14ac:dyDescent="0.3">
      <c r="A23" s="252"/>
      <c r="B23" s="252"/>
      <c r="C23" s="23" t="s">
        <v>391</v>
      </c>
      <c r="D23" s="71" t="s">
        <v>392</v>
      </c>
      <c r="E23" s="72"/>
      <c r="F23" s="71" t="s">
        <v>31</v>
      </c>
      <c r="G23" s="71"/>
      <c r="H23" s="71"/>
      <c r="I23" s="71"/>
      <c r="J23" s="71"/>
      <c r="K23" s="20" t="s">
        <v>6</v>
      </c>
      <c r="L23" s="71"/>
      <c r="M23" s="189" t="s">
        <v>393</v>
      </c>
      <c r="N23" s="190"/>
      <c r="O23" s="191" t="s">
        <v>394</v>
      </c>
    </row>
    <row r="24" spans="1:15" ht="57" customHeight="1" thickBot="1" x14ac:dyDescent="0.35">
      <c r="A24" s="252"/>
      <c r="B24" s="252"/>
      <c r="C24" s="23" t="s">
        <v>325</v>
      </c>
      <c r="D24" s="71"/>
      <c r="E24" s="72"/>
      <c r="F24" s="71" t="s">
        <v>31</v>
      </c>
      <c r="G24" s="71"/>
      <c r="H24" s="71"/>
      <c r="I24" s="71"/>
      <c r="J24" s="71"/>
      <c r="K24" s="71" t="s">
        <v>6</v>
      </c>
      <c r="L24" s="71"/>
      <c r="M24" s="73" t="s">
        <v>262</v>
      </c>
      <c r="N24" s="108"/>
      <c r="O24" s="73"/>
    </row>
    <row r="25" spans="1:15" ht="78" customHeight="1" thickTop="1" x14ac:dyDescent="0.3">
      <c r="A25" s="250">
        <v>10</v>
      </c>
      <c r="B25" s="253" t="s">
        <v>371</v>
      </c>
      <c r="C25" s="60" t="s">
        <v>187</v>
      </c>
      <c r="D25" s="41" t="s">
        <v>263</v>
      </c>
      <c r="E25" s="42">
        <f>'Infos tournois'!B1-22</f>
        <v>45940</v>
      </c>
      <c r="F25" s="41" t="s">
        <v>31</v>
      </c>
      <c r="G25" s="41"/>
      <c r="H25" s="41"/>
      <c r="I25" s="41"/>
      <c r="J25" s="41"/>
      <c r="K25" s="41" t="s">
        <v>6</v>
      </c>
      <c r="L25" s="41"/>
      <c r="M25" s="75" t="s">
        <v>323</v>
      </c>
      <c r="N25" s="70" t="s">
        <v>355</v>
      </c>
      <c r="O25" s="75"/>
    </row>
    <row r="26" spans="1:15" ht="29.4" thickBot="1" x14ac:dyDescent="0.35">
      <c r="A26" s="261"/>
      <c r="B26" s="254"/>
      <c r="C26" s="62" t="s">
        <v>324</v>
      </c>
      <c r="D26" s="46"/>
      <c r="E26" s="47"/>
      <c r="F26" s="46"/>
      <c r="G26" s="46"/>
      <c r="H26" s="46" t="s">
        <v>31</v>
      </c>
      <c r="I26" s="46"/>
      <c r="J26" s="46"/>
      <c r="K26" s="46" t="s">
        <v>6</v>
      </c>
      <c r="L26" s="46"/>
      <c r="M26" s="49"/>
      <c r="N26" s="46"/>
      <c r="O26" s="74"/>
    </row>
    <row r="27" spans="1:15" ht="44.4" customHeight="1" thickTop="1" thickBot="1" x14ac:dyDescent="0.35">
      <c r="A27" s="67">
        <v>11</v>
      </c>
      <c r="B27" s="67" t="s">
        <v>252</v>
      </c>
      <c r="C27" s="67" t="s">
        <v>251</v>
      </c>
      <c r="D27" s="76" t="s">
        <v>250</v>
      </c>
      <c r="E27" s="77">
        <f>'Infos tournois'!B1-18</f>
        <v>45944</v>
      </c>
      <c r="F27" s="78"/>
      <c r="G27" s="78"/>
      <c r="H27" s="78"/>
      <c r="I27" s="78"/>
      <c r="J27" s="78"/>
      <c r="K27" s="78" t="s">
        <v>6</v>
      </c>
      <c r="L27" s="78"/>
      <c r="M27" s="79" t="s">
        <v>253</v>
      </c>
      <c r="N27" s="158"/>
      <c r="O27" s="80"/>
    </row>
    <row r="28" spans="1:15" ht="15" customHeight="1" thickTop="1" x14ac:dyDescent="0.3">
      <c r="A28" s="259">
        <v>12</v>
      </c>
      <c r="B28" s="257" t="s">
        <v>19</v>
      </c>
      <c r="C28" s="60" t="s">
        <v>230</v>
      </c>
      <c r="D28" s="266" t="s">
        <v>264</v>
      </c>
      <c r="E28" s="255">
        <f>'Infos tournois'!B1-15</f>
        <v>45947</v>
      </c>
      <c r="F28" s="41" t="s">
        <v>31</v>
      </c>
      <c r="G28" s="41"/>
      <c r="H28" s="41"/>
      <c r="I28" s="41"/>
      <c r="J28" s="41"/>
      <c r="K28" s="41" t="s">
        <v>6</v>
      </c>
      <c r="L28" s="41"/>
      <c r="M28" s="43" t="s">
        <v>261</v>
      </c>
      <c r="N28" s="101"/>
      <c r="O28" s="61"/>
    </row>
    <row r="29" spans="1:15" ht="129" customHeight="1" x14ac:dyDescent="0.3">
      <c r="A29" s="264"/>
      <c r="B29" s="265"/>
      <c r="C29" s="19" t="s">
        <v>190</v>
      </c>
      <c r="D29" s="267"/>
      <c r="E29" s="256"/>
      <c r="F29" s="20" t="s">
        <v>31</v>
      </c>
      <c r="G29" s="20"/>
      <c r="H29" s="20"/>
      <c r="I29" s="20"/>
      <c r="J29" s="20"/>
      <c r="K29" s="20" t="s">
        <v>6</v>
      </c>
      <c r="L29" s="20" t="s">
        <v>234</v>
      </c>
      <c r="M29" s="105" t="s">
        <v>395</v>
      </c>
      <c r="N29" s="155" t="s">
        <v>355</v>
      </c>
      <c r="O29" s="38"/>
    </row>
    <row r="30" spans="1:15" ht="28.8" x14ac:dyDescent="0.3">
      <c r="A30" s="264"/>
      <c r="B30" s="265"/>
      <c r="C30" s="19" t="s">
        <v>231</v>
      </c>
      <c r="D30" s="267"/>
      <c r="E30" s="256"/>
      <c r="F30" s="20" t="s">
        <v>31</v>
      </c>
      <c r="G30" s="20"/>
      <c r="H30" s="20"/>
      <c r="I30" s="20"/>
      <c r="J30" s="20"/>
      <c r="K30" s="20" t="s">
        <v>6</v>
      </c>
      <c r="L30" s="20" t="s">
        <v>232</v>
      </c>
      <c r="M30" s="39" t="s">
        <v>217</v>
      </c>
      <c r="N30" s="159"/>
      <c r="O30" s="38"/>
    </row>
    <row r="31" spans="1:15" ht="57.6" customHeight="1" x14ac:dyDescent="0.3">
      <c r="A31" s="264"/>
      <c r="B31" s="265"/>
      <c r="C31" s="19" t="s">
        <v>216</v>
      </c>
      <c r="D31" s="267"/>
      <c r="E31" s="256"/>
      <c r="F31" s="20" t="s">
        <v>31</v>
      </c>
      <c r="G31" s="20"/>
      <c r="H31" s="20"/>
      <c r="I31" s="20"/>
      <c r="J31" s="20"/>
      <c r="K31" s="20" t="s">
        <v>6</v>
      </c>
      <c r="L31" s="20" t="s">
        <v>232</v>
      </c>
      <c r="M31" s="32"/>
      <c r="N31" s="20"/>
      <c r="O31" s="37"/>
    </row>
    <row r="32" spans="1:15" ht="84.6" customHeight="1" x14ac:dyDescent="0.3">
      <c r="A32" s="264"/>
      <c r="B32" s="265"/>
      <c r="C32" s="19" t="s">
        <v>254</v>
      </c>
      <c r="D32" s="239" t="s">
        <v>218</v>
      </c>
      <c r="E32" s="244">
        <f>'Infos tournois'!B1-14</f>
        <v>45948</v>
      </c>
      <c r="F32" s="20"/>
      <c r="G32" s="20" t="s">
        <v>31</v>
      </c>
      <c r="H32" s="20"/>
      <c r="I32" s="20"/>
      <c r="J32" s="20"/>
      <c r="K32" s="20" t="s">
        <v>6</v>
      </c>
      <c r="L32" s="20" t="s">
        <v>232</v>
      </c>
      <c r="M32" s="106" t="s">
        <v>326</v>
      </c>
      <c r="N32" s="160"/>
      <c r="O32" s="38"/>
    </row>
    <row r="33" spans="1:15" ht="37.200000000000003" customHeight="1" x14ac:dyDescent="0.3">
      <c r="A33" s="264"/>
      <c r="B33" s="265"/>
      <c r="C33" s="272" t="s">
        <v>255</v>
      </c>
      <c r="D33" s="262"/>
      <c r="E33" s="245"/>
      <c r="F33" s="71" t="s">
        <v>31</v>
      </c>
      <c r="G33" s="71"/>
      <c r="H33" s="71"/>
      <c r="I33" s="71"/>
      <c r="J33" s="71"/>
      <c r="K33" s="20" t="s">
        <v>6</v>
      </c>
      <c r="L33" s="71"/>
      <c r="M33" s="164" t="s">
        <v>372</v>
      </c>
      <c r="N33" s="165"/>
      <c r="O33" s="110"/>
    </row>
    <row r="34" spans="1:15" ht="52.2" customHeight="1" thickBot="1" x14ac:dyDescent="0.35">
      <c r="A34" s="260"/>
      <c r="B34" s="258"/>
      <c r="C34" s="273"/>
      <c r="D34" s="263"/>
      <c r="E34" s="246"/>
      <c r="F34" s="46"/>
      <c r="G34" s="46" t="s">
        <v>31</v>
      </c>
      <c r="H34" s="46"/>
      <c r="I34" s="46"/>
      <c r="J34" s="46"/>
      <c r="K34" s="46" t="s">
        <v>6</v>
      </c>
      <c r="L34" s="46"/>
      <c r="M34" s="107" t="s">
        <v>204</v>
      </c>
      <c r="N34" s="156"/>
      <c r="O34" s="81"/>
    </row>
    <row r="35" spans="1:15" ht="80.400000000000006" customHeight="1" thickTop="1" x14ac:dyDescent="0.3">
      <c r="A35" s="259">
        <v>13</v>
      </c>
      <c r="B35" s="257" t="s">
        <v>24</v>
      </c>
      <c r="C35" s="67" t="s">
        <v>191</v>
      </c>
      <c r="D35" s="78" t="s">
        <v>210</v>
      </c>
      <c r="E35" s="77">
        <f>'Infos tournois'!B1-10</f>
        <v>45952</v>
      </c>
      <c r="F35" s="78" t="s">
        <v>31</v>
      </c>
      <c r="G35" s="78"/>
      <c r="H35" s="78"/>
      <c r="I35" s="78"/>
      <c r="J35" s="78"/>
      <c r="K35" s="78" t="s">
        <v>6</v>
      </c>
      <c r="L35" s="78"/>
      <c r="M35" s="166" t="s">
        <v>349</v>
      </c>
      <c r="N35" s="76"/>
      <c r="O35" s="167"/>
    </row>
    <row r="36" spans="1:15" ht="40.200000000000003" customHeight="1" thickBot="1" x14ac:dyDescent="0.35">
      <c r="A36" s="260"/>
      <c r="B36" s="258"/>
      <c r="C36" s="62" t="s">
        <v>191</v>
      </c>
      <c r="D36" s="46" t="s">
        <v>210</v>
      </c>
      <c r="E36" s="47">
        <f>'Infos tournois'!B1-10</f>
        <v>45952</v>
      </c>
      <c r="F36" s="46"/>
      <c r="G36" s="46" t="s">
        <v>31</v>
      </c>
      <c r="H36" s="46"/>
      <c r="I36" s="46"/>
      <c r="J36" s="46"/>
      <c r="K36" s="46" t="s">
        <v>6</v>
      </c>
      <c r="L36" s="46"/>
      <c r="M36" s="74" t="s">
        <v>327</v>
      </c>
      <c r="N36" s="48"/>
      <c r="O36" s="81"/>
    </row>
    <row r="37" spans="1:15" ht="32.4" customHeight="1" thickTop="1" x14ac:dyDescent="0.3">
      <c r="A37" s="250">
        <v>14</v>
      </c>
      <c r="B37" s="253" t="s">
        <v>192</v>
      </c>
      <c r="C37" s="60" t="s">
        <v>328</v>
      </c>
      <c r="D37" s="41" t="s">
        <v>350</v>
      </c>
      <c r="E37" s="42">
        <f>'Infos tournois'!B1-12</f>
        <v>45950</v>
      </c>
      <c r="F37" s="41" t="s">
        <v>31</v>
      </c>
      <c r="G37" s="41"/>
      <c r="H37" s="41"/>
      <c r="I37" s="41"/>
      <c r="J37" s="41"/>
      <c r="K37" s="41" t="s">
        <v>6</v>
      </c>
      <c r="L37" s="41"/>
      <c r="M37" s="68"/>
      <c r="N37" s="41"/>
      <c r="O37" s="75"/>
    </row>
    <row r="38" spans="1:15" x14ac:dyDescent="0.3">
      <c r="A38" s="251"/>
      <c r="B38" s="274"/>
      <c r="C38" s="19" t="s">
        <v>35</v>
      </c>
      <c r="D38" s="20" t="s">
        <v>351</v>
      </c>
      <c r="E38" s="27">
        <f>'Infos tournois'!B1-12</f>
        <v>45950</v>
      </c>
      <c r="F38" s="20"/>
      <c r="G38" s="20" t="s">
        <v>31</v>
      </c>
      <c r="H38" s="20"/>
      <c r="I38" s="20"/>
      <c r="J38" s="20"/>
      <c r="K38" s="20" t="s">
        <v>6</v>
      </c>
      <c r="L38" s="20"/>
      <c r="M38" s="32" t="s">
        <v>329</v>
      </c>
      <c r="N38" s="20"/>
      <c r="O38" s="37"/>
    </row>
    <row r="39" spans="1:15" ht="43.8" thickBot="1" x14ac:dyDescent="0.35">
      <c r="A39" s="261"/>
      <c r="B39" s="254"/>
      <c r="C39" s="62" t="s">
        <v>235</v>
      </c>
      <c r="D39" s="48" t="s">
        <v>352</v>
      </c>
      <c r="E39" s="47">
        <f>'Infos tournois'!B1-12</f>
        <v>45950</v>
      </c>
      <c r="F39" s="46" t="s">
        <v>31</v>
      </c>
      <c r="G39" s="46"/>
      <c r="H39" s="46"/>
      <c r="I39" s="46"/>
      <c r="J39" s="46"/>
      <c r="K39" s="46" t="s">
        <v>6</v>
      </c>
      <c r="L39" s="46" t="s">
        <v>236</v>
      </c>
      <c r="M39" s="74" t="s">
        <v>193</v>
      </c>
      <c r="N39" s="48" t="s">
        <v>354</v>
      </c>
      <c r="O39" s="81"/>
    </row>
    <row r="40" spans="1:15" ht="44.4" thickTop="1" thickBot="1" x14ac:dyDescent="0.35">
      <c r="A40" s="54">
        <v>15</v>
      </c>
      <c r="B40" s="55" t="s">
        <v>237</v>
      </c>
      <c r="C40" s="55" t="s">
        <v>238</v>
      </c>
      <c r="D40" s="84"/>
      <c r="E40" s="85"/>
      <c r="F40" s="84" t="s">
        <v>31</v>
      </c>
      <c r="G40" s="84"/>
      <c r="H40" s="84"/>
      <c r="I40" s="84"/>
      <c r="J40" s="84"/>
      <c r="K40" s="84" t="s">
        <v>6</v>
      </c>
      <c r="L40" s="84"/>
      <c r="M40" s="192" t="s">
        <v>239</v>
      </c>
      <c r="N40" s="161"/>
      <c r="O40" s="82"/>
    </row>
    <row r="41" spans="1:15" ht="15.6" thickTop="1" thickBot="1" x14ac:dyDescent="0.35">
      <c r="A41" s="55">
        <v>16</v>
      </c>
      <c r="B41" s="55" t="s">
        <v>20</v>
      </c>
      <c r="C41" s="55" t="s">
        <v>194</v>
      </c>
      <c r="D41" s="89" t="s">
        <v>211</v>
      </c>
      <c r="E41" s="90">
        <f>'Infos tournois'!B1-10</f>
        <v>45952</v>
      </c>
      <c r="F41" s="86"/>
      <c r="G41" s="86"/>
      <c r="H41" s="86" t="s">
        <v>31</v>
      </c>
      <c r="I41" s="86"/>
      <c r="J41" s="86"/>
      <c r="K41" s="56" t="s">
        <v>6</v>
      </c>
      <c r="L41" s="56" t="s">
        <v>233</v>
      </c>
      <c r="M41" s="82"/>
      <c r="N41" s="56"/>
      <c r="O41" s="82"/>
    </row>
    <row r="42" spans="1:15" ht="70.2" customHeight="1" thickTop="1" x14ac:dyDescent="0.3">
      <c r="A42" s="253">
        <v>17</v>
      </c>
      <c r="B42" s="253" t="s">
        <v>21</v>
      </c>
      <c r="C42" s="40" t="s">
        <v>195</v>
      </c>
      <c r="D42" s="247" t="s">
        <v>22</v>
      </c>
      <c r="E42" s="277">
        <f>'Infos tournois'!B1-10</f>
        <v>45952</v>
      </c>
      <c r="F42" s="87" t="s">
        <v>31</v>
      </c>
      <c r="G42" s="87"/>
      <c r="H42" s="87"/>
      <c r="I42" s="87"/>
      <c r="J42" s="87"/>
      <c r="K42" s="41" t="s">
        <v>6</v>
      </c>
      <c r="L42" s="41"/>
      <c r="M42" s="193" t="s">
        <v>396</v>
      </c>
      <c r="N42" s="269" t="s">
        <v>366</v>
      </c>
      <c r="O42" s="88"/>
    </row>
    <row r="43" spans="1:15" x14ac:dyDescent="0.3">
      <c r="A43" s="275"/>
      <c r="B43" s="275"/>
      <c r="C43" s="97" t="s">
        <v>268</v>
      </c>
      <c r="D43" s="248"/>
      <c r="E43" s="278"/>
      <c r="F43" s="98"/>
      <c r="G43" s="98" t="s">
        <v>31</v>
      </c>
      <c r="H43" s="98"/>
      <c r="I43" s="98"/>
      <c r="J43" s="98"/>
      <c r="K43" s="20" t="s">
        <v>6</v>
      </c>
      <c r="L43" s="99"/>
      <c r="M43" s="100"/>
      <c r="N43" s="270"/>
      <c r="O43" s="100"/>
    </row>
    <row r="44" spans="1:15" ht="43.2" x14ac:dyDescent="0.3">
      <c r="A44" s="274"/>
      <c r="B44" s="274"/>
      <c r="C44" s="18" t="s">
        <v>35</v>
      </c>
      <c r="D44" s="248"/>
      <c r="E44" s="278"/>
      <c r="F44" s="35"/>
      <c r="G44" s="35" t="s">
        <v>31</v>
      </c>
      <c r="H44" s="35"/>
      <c r="I44" s="35"/>
      <c r="J44" s="35"/>
      <c r="K44" s="20" t="s">
        <v>6</v>
      </c>
      <c r="L44" s="30" t="s">
        <v>331</v>
      </c>
      <c r="M44" s="37" t="s">
        <v>330</v>
      </c>
      <c r="N44" s="270"/>
      <c r="O44" s="38"/>
    </row>
    <row r="45" spans="1:15" ht="28.8" x14ac:dyDescent="0.3">
      <c r="A45" s="276"/>
      <c r="B45" s="276"/>
      <c r="C45" s="23" t="s">
        <v>333</v>
      </c>
      <c r="D45" s="248"/>
      <c r="E45" s="278"/>
      <c r="F45" s="95"/>
      <c r="G45" s="95" t="s">
        <v>31</v>
      </c>
      <c r="H45" s="95"/>
      <c r="I45" s="95"/>
      <c r="J45" s="95"/>
      <c r="K45" s="20" t="s">
        <v>6</v>
      </c>
      <c r="L45" s="108"/>
      <c r="M45" s="109"/>
      <c r="N45" s="270"/>
      <c r="O45" s="110"/>
    </row>
    <row r="46" spans="1:15" ht="37.799999999999997" customHeight="1" thickBot="1" x14ac:dyDescent="0.35">
      <c r="A46" s="254"/>
      <c r="B46" s="254"/>
      <c r="C46" s="45" t="s">
        <v>332</v>
      </c>
      <c r="D46" s="249"/>
      <c r="E46" s="279"/>
      <c r="F46" s="63" t="s">
        <v>31</v>
      </c>
      <c r="G46" s="63"/>
      <c r="H46" s="63"/>
      <c r="I46" s="63"/>
      <c r="J46" s="63"/>
      <c r="K46" s="46" t="s">
        <v>6</v>
      </c>
      <c r="L46" s="92"/>
      <c r="M46" s="168" t="s">
        <v>373</v>
      </c>
      <c r="N46" s="271"/>
      <c r="O46" s="81"/>
    </row>
    <row r="47" spans="1:15" ht="74.400000000000006" customHeight="1" thickTop="1" thickBot="1" x14ac:dyDescent="0.35">
      <c r="A47" s="25">
        <v>18</v>
      </c>
      <c r="B47" s="25" t="s">
        <v>337</v>
      </c>
      <c r="C47" s="24"/>
      <c r="D47" s="102"/>
      <c r="E47" s="111"/>
      <c r="F47" s="102"/>
      <c r="G47" s="102" t="s">
        <v>31</v>
      </c>
      <c r="H47" s="102"/>
      <c r="I47" s="102"/>
      <c r="J47" s="102"/>
      <c r="K47" s="51"/>
      <c r="L47" s="112"/>
      <c r="M47" s="3" t="s">
        <v>336</v>
      </c>
      <c r="N47" s="162"/>
      <c r="O47" s="83"/>
    </row>
    <row r="48" spans="1:15" ht="15" thickTop="1" x14ac:dyDescent="0.3">
      <c r="A48" s="250">
        <v>19</v>
      </c>
      <c r="B48" s="250" t="s">
        <v>23</v>
      </c>
      <c r="C48" s="40" t="s">
        <v>241</v>
      </c>
      <c r="D48" s="87" t="s">
        <v>219</v>
      </c>
      <c r="E48" s="91">
        <f>'Infos tournois'!B1-9</f>
        <v>45953</v>
      </c>
      <c r="F48" s="41" t="s">
        <v>31</v>
      </c>
      <c r="G48" s="41"/>
      <c r="H48" s="41"/>
      <c r="I48" s="41"/>
      <c r="J48" s="41"/>
      <c r="K48" s="41" t="s">
        <v>6</v>
      </c>
      <c r="L48" s="41"/>
      <c r="M48" s="75"/>
      <c r="N48" s="70"/>
      <c r="O48" s="88"/>
    </row>
    <row r="49" spans="1:15" ht="72" x14ac:dyDescent="0.3">
      <c r="A49" s="251"/>
      <c r="B49" s="251"/>
      <c r="C49" s="18" t="s">
        <v>35</v>
      </c>
      <c r="D49" s="35" t="s">
        <v>374</v>
      </c>
      <c r="E49" s="36">
        <f>'Infos tournois'!B1-7</f>
        <v>45955</v>
      </c>
      <c r="F49" s="20"/>
      <c r="G49" s="20" t="s">
        <v>31</v>
      </c>
      <c r="H49" s="20"/>
      <c r="I49" s="20"/>
      <c r="J49" s="20"/>
      <c r="K49" s="20" t="s">
        <v>6</v>
      </c>
      <c r="L49" s="20" t="s">
        <v>240</v>
      </c>
      <c r="M49" s="37" t="s">
        <v>334</v>
      </c>
      <c r="N49" s="30"/>
      <c r="O49" s="38"/>
    </row>
    <row r="50" spans="1:15" ht="105" customHeight="1" thickBot="1" x14ac:dyDescent="0.35">
      <c r="A50" s="261"/>
      <c r="B50" s="261"/>
      <c r="C50" s="62" t="s">
        <v>256</v>
      </c>
      <c r="D50" s="63" t="s">
        <v>212</v>
      </c>
      <c r="E50" s="64">
        <f>'Infos tournois'!B1-6</f>
        <v>45956</v>
      </c>
      <c r="F50" s="46" t="s">
        <v>31</v>
      </c>
      <c r="G50" s="46"/>
      <c r="H50" s="46"/>
      <c r="I50" s="46"/>
      <c r="J50" s="46"/>
      <c r="K50" s="20" t="s">
        <v>6</v>
      </c>
      <c r="L50" s="46"/>
      <c r="M50" s="74" t="s">
        <v>220</v>
      </c>
      <c r="N50" s="48"/>
      <c r="O50" s="81"/>
    </row>
    <row r="51" spans="1:15" ht="15" thickTop="1" x14ac:dyDescent="0.3">
      <c r="A51" s="250">
        <v>20</v>
      </c>
      <c r="B51" s="250" t="s">
        <v>24</v>
      </c>
      <c r="C51" s="40" t="s">
        <v>32</v>
      </c>
      <c r="D51" s="41"/>
      <c r="E51" s="42"/>
      <c r="F51" s="41"/>
      <c r="G51" s="41" t="s">
        <v>31</v>
      </c>
      <c r="H51" s="41"/>
      <c r="I51" s="41"/>
      <c r="J51" s="41"/>
      <c r="K51" s="41" t="s">
        <v>6</v>
      </c>
      <c r="L51" s="41"/>
      <c r="M51" s="88"/>
      <c r="N51" s="41"/>
      <c r="O51" s="88"/>
    </row>
    <row r="52" spans="1:15" ht="29.4" thickBot="1" x14ac:dyDescent="0.35">
      <c r="A52" s="261"/>
      <c r="B52" s="261"/>
      <c r="C52" s="45" t="s">
        <v>195</v>
      </c>
      <c r="D52" s="46"/>
      <c r="E52" s="47"/>
      <c r="F52" s="46" t="s">
        <v>31</v>
      </c>
      <c r="G52" s="46"/>
      <c r="H52" s="46"/>
      <c r="I52" s="46"/>
      <c r="J52" s="46"/>
      <c r="K52" s="46" t="s">
        <v>6</v>
      </c>
      <c r="L52" s="46"/>
      <c r="M52" s="74" t="s">
        <v>356</v>
      </c>
      <c r="N52" s="46"/>
      <c r="O52" s="81"/>
    </row>
    <row r="53" spans="1:15" ht="73.2" customHeight="1" thickTop="1" thickBot="1" x14ac:dyDescent="0.35">
      <c r="A53" s="24">
        <v>21</v>
      </c>
      <c r="B53" s="24" t="s">
        <v>25</v>
      </c>
      <c r="C53" s="24"/>
      <c r="D53" s="51"/>
      <c r="E53" s="58"/>
      <c r="F53" s="51" t="s">
        <v>31</v>
      </c>
      <c r="G53" s="51" t="s">
        <v>31</v>
      </c>
      <c r="H53" s="51"/>
      <c r="I53" s="51"/>
      <c r="J53" s="93" t="s">
        <v>197</v>
      </c>
      <c r="K53" s="51" t="s">
        <v>6</v>
      </c>
      <c r="L53" s="51"/>
      <c r="M53" s="94" t="s">
        <v>221</v>
      </c>
      <c r="N53" s="163"/>
      <c r="O53" s="83"/>
    </row>
    <row r="54" spans="1:15" ht="30" thickTop="1" thickBot="1" x14ac:dyDescent="0.35">
      <c r="A54" s="54">
        <v>22</v>
      </c>
      <c r="B54" s="54" t="s">
        <v>196</v>
      </c>
      <c r="C54" s="153" t="s">
        <v>198</v>
      </c>
      <c r="D54" s="56"/>
      <c r="E54" s="59"/>
      <c r="F54" s="56" t="s">
        <v>31</v>
      </c>
      <c r="G54" s="56"/>
      <c r="H54" s="56"/>
      <c r="I54" s="56"/>
      <c r="J54" s="56"/>
      <c r="K54" s="56" t="s">
        <v>6</v>
      </c>
      <c r="L54" s="56"/>
      <c r="M54" s="57"/>
      <c r="N54" s="56"/>
      <c r="O54" s="82"/>
    </row>
    <row r="55" spans="1:15" ht="15" thickTop="1" x14ac:dyDescent="0.3"/>
  </sheetData>
  <autoFilter ref="A1:O1" xr:uid="{C6EA3E1C-9D60-4C54-9A2F-A34245783766}"/>
  <mergeCells count="31">
    <mergeCell ref="N42:N46"/>
    <mergeCell ref="C33:C34"/>
    <mergeCell ref="B51:B52"/>
    <mergeCell ref="A51:A52"/>
    <mergeCell ref="A11:A14"/>
    <mergeCell ref="B11:B14"/>
    <mergeCell ref="A25:A26"/>
    <mergeCell ref="B48:B50"/>
    <mergeCell ref="A48:A50"/>
    <mergeCell ref="A37:A39"/>
    <mergeCell ref="B37:B39"/>
    <mergeCell ref="B42:B46"/>
    <mergeCell ref="A42:A46"/>
    <mergeCell ref="A15:A16"/>
    <mergeCell ref="B15:B16"/>
    <mergeCell ref="E42:E46"/>
    <mergeCell ref="B2:B6"/>
    <mergeCell ref="A2:A6"/>
    <mergeCell ref="D32:D34"/>
    <mergeCell ref="A28:A34"/>
    <mergeCell ref="B28:B34"/>
    <mergeCell ref="D28:D31"/>
    <mergeCell ref="C3:C4"/>
    <mergeCell ref="E32:E34"/>
    <mergeCell ref="D42:D46"/>
    <mergeCell ref="B18:B24"/>
    <mergeCell ref="A18:A24"/>
    <mergeCell ref="B25:B26"/>
    <mergeCell ref="E28:E31"/>
    <mergeCell ref="B35:B36"/>
    <mergeCell ref="A35:A36"/>
  </mergeCells>
  <conditionalFormatting sqref="K10:L10">
    <cfRule type="containsText" dxfId="20" priority="26" operator="containsText" text="Non">
      <formula>NOT(ISERROR(SEARCH("Non",K10)))</formula>
    </cfRule>
    <cfRule type="containsText" dxfId="19" priority="27" operator="containsText" text="En cours">
      <formula>NOT(ISERROR(SEARCH("En cours",K10)))</formula>
    </cfRule>
    <cfRule type="containsText" dxfId="18" priority="28" operator="containsText" text="Ok">
      <formula>NOT(ISERROR(SEARCH("Ok",K10)))</formula>
    </cfRule>
  </conditionalFormatting>
  <conditionalFormatting sqref="K1:N9">
    <cfRule type="containsText" dxfId="17" priority="1" operator="containsText" text="Non">
      <formula>NOT(ISERROR(SEARCH("Non",K1)))</formula>
    </cfRule>
    <cfRule type="containsText" dxfId="16" priority="2" operator="containsText" text="En cours">
      <formula>NOT(ISERROR(SEARCH("En cours",K1)))</formula>
    </cfRule>
    <cfRule type="containsText" dxfId="15" priority="3" operator="containsText" text="Ok">
      <formula>NOT(ISERROR(SEARCH("Ok",K1)))</formula>
    </cfRule>
  </conditionalFormatting>
  <conditionalFormatting sqref="K11:N12 K13:M14 K15:N16 K17:L17 K18:N24 K25:L25 K26:N33 K34:L34 K35:N42 K43:M46 K47:L47 K48:N1048576">
    <cfRule type="containsText" dxfId="14" priority="11" operator="containsText" text="Non">
      <formula>NOT(ISERROR(SEARCH("Non",K11)))</formula>
    </cfRule>
    <cfRule type="containsText" dxfId="13" priority="12" operator="containsText" text="En cours">
      <formula>NOT(ISERROR(SEARCH("En cours",K11)))</formula>
    </cfRule>
    <cfRule type="containsText" dxfId="12" priority="13" operator="containsText" text="Ok">
      <formula>NOT(ISERROR(SEARCH("Ok",K11)))</formula>
    </cfRule>
  </conditionalFormatting>
  <conditionalFormatting sqref="O12">
    <cfRule type="containsText" dxfId="11" priority="20" operator="containsText" text="Non">
      <formula>NOT(ISERROR(SEARCH("Non",O12)))</formula>
    </cfRule>
    <cfRule type="containsText" dxfId="10" priority="21" operator="containsText" text="En cours">
      <formula>NOT(ISERROR(SEARCH("En cours",O12)))</formula>
    </cfRule>
    <cfRule type="containsText" dxfId="9" priority="22" operator="containsText" text="Ok">
      <formula>NOT(ISERROR(SEARCH("Ok",O12)))</formula>
    </cfRule>
  </conditionalFormatting>
  <conditionalFormatting sqref="O24">
    <cfRule type="containsText" dxfId="8" priority="17" operator="containsText" text="Non">
      <formula>NOT(ISERROR(SEARCH("Non",O24)))</formula>
    </cfRule>
    <cfRule type="containsText" dxfId="7" priority="18" operator="containsText" text="En cours">
      <formula>NOT(ISERROR(SEARCH("En cours",O24)))</formula>
    </cfRule>
    <cfRule type="containsText" dxfId="6" priority="19" operator="containsText" text="Ok">
      <formula>NOT(ISERROR(SEARCH("Ok",O24)))</formula>
    </cfRule>
  </conditionalFormatting>
  <hyperlinks>
    <hyperlink ref="O2" r:id="rId1" xr:uid="{BD423347-4590-4E30-8198-FA2C915E047A}"/>
    <hyperlink ref="O11" r:id="rId2" display="https://lfbb.be/documentation" xr:uid="{D16A8F9B-C4EB-4268-B97A-A0613B0EA27F}"/>
    <hyperlink ref="O7" r:id="rId3" display="https://old.lfbb.be/page/documents-utiles" xr:uid="{672DDD64-CB58-4913-90F1-BE3EE97031F6}"/>
    <hyperlink ref="O8" r:id="rId4" display="Sur Tournament Software" xr:uid="{2E40219B-DB3C-4B1E-9027-A9E42E7347DF}"/>
    <hyperlink ref="O15" r:id="rId5" xr:uid="{35B54FAA-C809-4C10-B050-862FA76E0FD0}"/>
    <hyperlink ref="O21" r:id="rId6" display="Veuillez vérifier les inscriptions (voir règles inscription ou sur https://lfbb.be/page/inscriptions)" xr:uid="{1D713792-668B-4569-B801-FF818D084F5E}"/>
  </hyperlinks>
  <pageMargins left="0.7" right="0.7" top="0.75" bottom="0.75" header="0.3" footer="0.3"/>
  <pageSetup paperSize="9" orientation="portrait" r:id="rId7"/>
  <drawing r:id="rId8"/>
  <legacyDrawing r:id="rId9"/>
  <extLst>
    <ext xmlns:x14="http://schemas.microsoft.com/office/spreadsheetml/2009/9/main" uri="{78C0D931-6437-407d-A8EE-F0AAD7539E65}">
      <x14:conditionalFormattings>
        <x14:conditionalFormatting xmlns:xm="http://schemas.microsoft.com/office/excel/2006/main">
          <x14:cfRule type="containsText" priority="4" operator="containsText" id="{DFD930B6-E51B-424E-B606-A26F65673AF9}">
            <xm:f>NOT(ISERROR(SEARCH('Infos tournois'!$B$3=National,A25)))</xm:f>
            <xm:f>'Infos tournois'!$B$3=National</xm:f>
            <x14:dxf>
              <font>
                <color rgb="FF9C0006"/>
              </font>
              <fill>
                <patternFill>
                  <bgColor rgb="FFFFC7CE"/>
                </patternFill>
              </fill>
            </x14:dxf>
          </x14:cfRule>
          <xm:sqref>A25:O26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B9CF607E-3032-4F81-A57F-FC879B27AD4B}">
          <x14:formula1>
            <xm:f>'Liste déroulante'!$A:$A</xm:f>
          </x14:formula1>
          <xm:sqref>K2:K1048576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A822E-47C3-4698-88AF-34A21120FBEC}">
  <dimension ref="A1:I12"/>
  <sheetViews>
    <sheetView zoomScale="80" zoomScaleNormal="80" workbookViewId="0"/>
  </sheetViews>
  <sheetFormatPr baseColWidth="10" defaultRowHeight="14.4" x14ac:dyDescent="0.3"/>
  <cols>
    <col min="1" max="1" width="3" style="1" bestFit="1" customWidth="1"/>
    <col min="2" max="2" width="30.77734375" style="2" customWidth="1"/>
    <col min="3" max="4" width="9.33203125" style="1" bestFit="1" customWidth="1"/>
    <col min="5" max="6" width="12.77734375" style="1" customWidth="1"/>
    <col min="7" max="7" width="8.33203125" style="1" bestFit="1" customWidth="1"/>
    <col min="8" max="8" width="95.6640625" style="4" customWidth="1"/>
    <col min="9" max="9" width="10.6640625" style="4" customWidth="1"/>
  </cols>
  <sheetData>
    <row r="1" spans="1:9" ht="31.2" x14ac:dyDescent="0.3">
      <c r="A1" s="132" t="s">
        <v>0</v>
      </c>
      <c r="B1" s="133" t="s">
        <v>345</v>
      </c>
      <c r="C1" s="133" t="s">
        <v>1</v>
      </c>
      <c r="D1" s="133" t="s">
        <v>1</v>
      </c>
      <c r="E1" s="134" t="s">
        <v>29</v>
      </c>
      <c r="F1" s="134" t="s">
        <v>28</v>
      </c>
      <c r="G1" s="135" t="s">
        <v>2</v>
      </c>
      <c r="H1" s="136" t="s">
        <v>226</v>
      </c>
      <c r="I1" s="136" t="s">
        <v>353</v>
      </c>
    </row>
    <row r="2" spans="1:9" ht="25.8" customHeight="1" x14ac:dyDescent="0.3">
      <c r="A2" s="125">
        <v>23</v>
      </c>
      <c r="B2" s="21" t="s">
        <v>257</v>
      </c>
      <c r="C2" s="18" t="s">
        <v>342</v>
      </c>
      <c r="D2" s="144">
        <f>'Infos tournois'!$B$1</f>
        <v>45962</v>
      </c>
      <c r="E2" s="20" t="s">
        <v>31</v>
      </c>
      <c r="F2" s="118"/>
      <c r="G2" s="118" t="s">
        <v>6</v>
      </c>
      <c r="H2" s="128" t="s">
        <v>341</v>
      </c>
      <c r="I2" s="128"/>
    </row>
    <row r="3" spans="1:9" ht="51.6" customHeight="1" x14ac:dyDescent="0.3">
      <c r="A3" s="125">
        <v>24</v>
      </c>
      <c r="B3" s="21" t="s">
        <v>343</v>
      </c>
      <c r="C3" s="18" t="s">
        <v>342</v>
      </c>
      <c r="D3" s="144">
        <f>'Infos tournois'!$B$1</f>
        <v>45962</v>
      </c>
      <c r="E3" s="20"/>
      <c r="F3" s="118" t="s">
        <v>31</v>
      </c>
      <c r="G3" s="118" t="s">
        <v>6</v>
      </c>
      <c r="H3" s="129" t="s">
        <v>375</v>
      </c>
      <c r="I3" s="129"/>
    </row>
    <row r="4" spans="1:9" x14ac:dyDescent="0.3">
      <c r="A4" s="125">
        <v>25</v>
      </c>
      <c r="B4" s="21" t="s">
        <v>8</v>
      </c>
      <c r="C4" s="18" t="s">
        <v>342</v>
      </c>
      <c r="D4" s="144">
        <f>'Infos tournois'!$B$1</f>
        <v>45962</v>
      </c>
      <c r="E4" s="20" t="s">
        <v>31</v>
      </c>
      <c r="F4" s="118"/>
      <c r="G4" s="118" t="s">
        <v>6</v>
      </c>
      <c r="H4" s="128"/>
      <c r="I4" s="128"/>
    </row>
    <row r="5" spans="1:9" ht="57.6" x14ac:dyDescent="0.3">
      <c r="A5" s="125">
        <v>26</v>
      </c>
      <c r="B5" s="21" t="s">
        <v>199</v>
      </c>
      <c r="C5" s="18" t="s">
        <v>342</v>
      </c>
      <c r="D5" s="144">
        <f>'Infos tournois'!$B$1</f>
        <v>45962</v>
      </c>
      <c r="E5" s="20" t="s">
        <v>31</v>
      </c>
      <c r="F5" s="118"/>
      <c r="G5" s="118" t="s">
        <v>6</v>
      </c>
      <c r="H5" s="129" t="s">
        <v>347</v>
      </c>
      <c r="I5" s="129"/>
    </row>
    <row r="6" spans="1:9" ht="28.8" x14ac:dyDescent="0.3">
      <c r="A6" s="125">
        <v>27</v>
      </c>
      <c r="B6" s="21" t="s">
        <v>213</v>
      </c>
      <c r="C6" s="18" t="s">
        <v>342</v>
      </c>
      <c r="D6" s="144">
        <f>'Infos tournois'!$B$1</f>
        <v>45962</v>
      </c>
      <c r="E6" s="20"/>
      <c r="F6" s="118" t="s">
        <v>31</v>
      </c>
      <c r="G6" s="118" t="s">
        <v>6</v>
      </c>
      <c r="H6" s="129" t="s">
        <v>269</v>
      </c>
      <c r="I6" s="129"/>
    </row>
    <row r="7" spans="1:9" ht="28.8" x14ac:dyDescent="0.3">
      <c r="A7" s="125">
        <v>28</v>
      </c>
      <c r="B7" s="22" t="s">
        <v>270</v>
      </c>
      <c r="C7" s="19" t="s">
        <v>342</v>
      </c>
      <c r="D7" s="144">
        <f>'Infos tournois'!$B$1</f>
        <v>45962</v>
      </c>
      <c r="E7" s="20"/>
      <c r="F7" s="118" t="s">
        <v>31</v>
      </c>
      <c r="G7" s="118" t="s">
        <v>6</v>
      </c>
      <c r="H7" s="129" t="s">
        <v>344</v>
      </c>
      <c r="I7" s="129"/>
    </row>
    <row r="8" spans="1:9" x14ac:dyDescent="0.3">
      <c r="A8" s="125">
        <v>29</v>
      </c>
      <c r="B8" s="21" t="s">
        <v>243</v>
      </c>
      <c r="C8" s="18" t="s">
        <v>342</v>
      </c>
      <c r="D8" s="144">
        <f>'Infos tournois'!$B$1</f>
        <v>45962</v>
      </c>
      <c r="E8" s="20" t="s">
        <v>31</v>
      </c>
      <c r="F8" s="118" t="s">
        <v>31</v>
      </c>
      <c r="G8" s="118" t="s">
        <v>6</v>
      </c>
      <c r="H8" s="129"/>
      <c r="I8" s="129"/>
    </row>
    <row r="9" spans="1:9" ht="43.2" x14ac:dyDescent="0.3">
      <c r="A9" s="125">
        <v>30</v>
      </c>
      <c r="B9" s="21" t="s">
        <v>242</v>
      </c>
      <c r="C9" s="18" t="s">
        <v>342</v>
      </c>
      <c r="D9" s="144">
        <f>'Infos tournois'!$B$1</f>
        <v>45962</v>
      </c>
      <c r="E9" s="20"/>
      <c r="F9" s="118" t="s">
        <v>31</v>
      </c>
      <c r="G9" s="118" t="s">
        <v>6</v>
      </c>
      <c r="H9" s="129" t="s">
        <v>335</v>
      </c>
      <c r="I9" s="129" t="s">
        <v>354</v>
      </c>
    </row>
    <row r="10" spans="1:9" ht="46.8" customHeight="1" x14ac:dyDescent="0.3">
      <c r="A10" s="125">
        <v>31</v>
      </c>
      <c r="B10" s="21" t="s">
        <v>258</v>
      </c>
      <c r="C10" s="18" t="s">
        <v>342</v>
      </c>
      <c r="D10" s="144">
        <f>'Infos tournois'!$B$1</f>
        <v>45962</v>
      </c>
      <c r="E10" s="20" t="s">
        <v>31</v>
      </c>
      <c r="F10" s="118" t="s">
        <v>31</v>
      </c>
      <c r="G10" s="118" t="s">
        <v>6</v>
      </c>
      <c r="H10" s="129" t="s">
        <v>357</v>
      </c>
      <c r="I10" s="129"/>
    </row>
    <row r="11" spans="1:9" ht="43.2" x14ac:dyDescent="0.3">
      <c r="A11" s="125">
        <v>32</v>
      </c>
      <c r="B11" s="21" t="s">
        <v>200</v>
      </c>
      <c r="C11" s="18" t="s">
        <v>342</v>
      </c>
      <c r="D11" s="144">
        <f>'Infos tournois'!$B$1</f>
        <v>45962</v>
      </c>
      <c r="E11" s="20"/>
      <c r="F11" s="118" t="s">
        <v>31</v>
      </c>
      <c r="G11" s="118" t="s">
        <v>6</v>
      </c>
      <c r="H11" s="130" t="s">
        <v>336</v>
      </c>
      <c r="I11" s="130"/>
    </row>
    <row r="12" spans="1:9" ht="31.2" customHeight="1" thickBot="1" x14ac:dyDescent="0.35">
      <c r="A12" s="126">
        <v>33</v>
      </c>
      <c r="B12" s="127" t="s">
        <v>201</v>
      </c>
      <c r="C12" s="143" t="s">
        <v>342</v>
      </c>
      <c r="D12" s="170">
        <f>'Infos tournois'!B2</f>
        <v>45963</v>
      </c>
      <c r="E12" s="120" t="s">
        <v>31</v>
      </c>
      <c r="F12" s="121"/>
      <c r="G12" s="121" t="s">
        <v>6</v>
      </c>
      <c r="H12" s="131" t="s">
        <v>346</v>
      </c>
      <c r="I12" s="131"/>
    </row>
  </sheetData>
  <conditionalFormatting sqref="G1:G1048576">
    <cfRule type="containsText" dxfId="5" priority="1" operator="containsText" text="Non">
      <formula>NOT(ISERROR(SEARCH("Non",G1)))</formula>
    </cfRule>
    <cfRule type="containsText" dxfId="4" priority="2" operator="containsText" text="En cours">
      <formula>NOT(ISERROR(SEARCH("En cours",G1)))</formula>
    </cfRule>
    <cfRule type="containsText" dxfId="3" priority="3" operator="containsText" text="Ok">
      <formula>NOT(ISERROR(SEARCH("Ok",G1)))</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B9CF607E-3032-4F81-A57F-FC879B27AD4B}">
          <x14:formula1>
            <xm:f>'Liste déroulante'!$A:$A</xm:f>
          </x14:formula1>
          <xm:sqref>G2:G1048576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1EE23-3736-4F81-B9AC-F7AF0A4958FC}">
  <dimension ref="A1:I6"/>
  <sheetViews>
    <sheetView workbookViewId="0">
      <pane ySplit="1" topLeftCell="A2" activePane="bottomLeft" state="frozen"/>
      <selection pane="bottomLeft"/>
    </sheetView>
  </sheetViews>
  <sheetFormatPr baseColWidth="10" defaultRowHeight="14.4" x14ac:dyDescent="0.3"/>
  <cols>
    <col min="1" max="1" width="3" style="1" bestFit="1" customWidth="1"/>
    <col min="2" max="2" width="57.77734375" style="2" customWidth="1"/>
    <col min="3" max="3" width="8.77734375" style="2" bestFit="1" customWidth="1"/>
    <col min="4" max="4" width="8.77734375" style="1" bestFit="1" customWidth="1"/>
    <col min="5" max="5" width="12.77734375" style="1" customWidth="1"/>
    <col min="6" max="6" width="11.33203125" style="1" bestFit="1" customWidth="1"/>
    <col min="7" max="7" width="14" style="1" bestFit="1" customWidth="1"/>
    <col min="8" max="9" width="10.88671875" style="1" customWidth="1"/>
  </cols>
  <sheetData>
    <row r="1" spans="1:9" ht="47.4" thickBot="1" x14ac:dyDescent="0.35">
      <c r="A1" s="137" t="s">
        <v>0</v>
      </c>
      <c r="B1" s="138" t="s">
        <v>345</v>
      </c>
      <c r="C1" s="139" t="s">
        <v>1</v>
      </c>
      <c r="D1" s="139" t="s">
        <v>1</v>
      </c>
      <c r="E1" s="140" t="s">
        <v>29</v>
      </c>
      <c r="F1" s="140" t="s">
        <v>28</v>
      </c>
      <c r="G1" s="140" t="s">
        <v>30</v>
      </c>
      <c r="H1" s="141" t="s">
        <v>2</v>
      </c>
      <c r="I1" s="142" t="s">
        <v>364</v>
      </c>
    </row>
    <row r="2" spans="1:9" ht="57.6" x14ac:dyDescent="0.3">
      <c r="A2" s="124">
        <v>34</v>
      </c>
      <c r="B2" s="115" t="s">
        <v>377</v>
      </c>
      <c r="C2" s="116" t="s">
        <v>223</v>
      </c>
      <c r="D2" s="122">
        <f>'Infos tournois'!$B$2+1</f>
        <v>45964</v>
      </c>
      <c r="E2" s="117" t="s">
        <v>31</v>
      </c>
      <c r="F2" s="117"/>
      <c r="G2" s="117"/>
      <c r="H2" s="117" t="s">
        <v>6</v>
      </c>
      <c r="I2" s="171" t="s">
        <v>365</v>
      </c>
    </row>
    <row r="3" spans="1:9" ht="43.2" x14ac:dyDescent="0.3">
      <c r="A3" s="125">
        <v>35</v>
      </c>
      <c r="B3" s="22" t="s">
        <v>203</v>
      </c>
      <c r="C3" s="20" t="s">
        <v>223</v>
      </c>
      <c r="D3" s="27">
        <f>'Infos tournois'!$B$2+1</f>
        <v>45964</v>
      </c>
      <c r="E3" s="118" t="s">
        <v>31</v>
      </c>
      <c r="F3" s="118"/>
      <c r="G3" s="118"/>
      <c r="H3" s="118" t="s">
        <v>6</v>
      </c>
      <c r="I3" s="172"/>
    </row>
    <row r="4" spans="1:9" ht="43.2" x14ac:dyDescent="0.3">
      <c r="A4" s="125">
        <v>36</v>
      </c>
      <c r="B4" s="22" t="s">
        <v>202</v>
      </c>
      <c r="C4" s="20" t="s">
        <v>348</v>
      </c>
      <c r="D4" s="27">
        <f>'Infos tournois'!$B$2+2</f>
        <v>45965</v>
      </c>
      <c r="E4" s="118"/>
      <c r="F4" s="118" t="s">
        <v>31</v>
      </c>
      <c r="G4" s="118"/>
      <c r="H4" s="118" t="s">
        <v>6</v>
      </c>
      <c r="I4" s="172"/>
    </row>
    <row r="5" spans="1:9" x14ac:dyDescent="0.3">
      <c r="A5" s="125">
        <v>37</v>
      </c>
      <c r="B5" s="21" t="s">
        <v>222</v>
      </c>
      <c r="C5" s="20" t="s">
        <v>223</v>
      </c>
      <c r="D5" s="27">
        <f>'Infos tournois'!$B$2+1</f>
        <v>45964</v>
      </c>
      <c r="E5" s="118" t="s">
        <v>31</v>
      </c>
      <c r="F5" s="118"/>
      <c r="G5" s="118"/>
      <c r="H5" s="118" t="s">
        <v>6</v>
      </c>
      <c r="I5" s="172"/>
    </row>
    <row r="6" spans="1:9" ht="15" thickBot="1" x14ac:dyDescent="0.35">
      <c r="A6" s="126">
        <v>38</v>
      </c>
      <c r="B6" s="119" t="s">
        <v>214</v>
      </c>
      <c r="C6" s="120" t="s">
        <v>223</v>
      </c>
      <c r="D6" s="123">
        <f>'Infos tournois'!$B$2+1</f>
        <v>45964</v>
      </c>
      <c r="E6" s="121"/>
      <c r="F6" s="121"/>
      <c r="G6" s="121" t="s">
        <v>31</v>
      </c>
      <c r="H6" s="121" t="s">
        <v>6</v>
      </c>
      <c r="I6" s="173"/>
    </row>
  </sheetData>
  <autoFilter ref="A1:I1" xr:uid="{D3E1EE23-3736-4F81-B9AC-F7AF0A4958FC}"/>
  <conditionalFormatting sqref="H1:I1048576">
    <cfRule type="containsText" dxfId="2" priority="7" operator="containsText" text="Non">
      <formula>NOT(ISERROR(SEARCH("Non",H1)))</formula>
    </cfRule>
    <cfRule type="containsText" dxfId="1" priority="8" operator="containsText" text="En cours">
      <formula>NOT(ISERROR(SEARCH("En cours",H1)))</formula>
    </cfRule>
    <cfRule type="containsText" dxfId="0" priority="9" operator="containsText" text="Ok">
      <formula>NOT(ISERROR(SEARCH("Ok",H1)))</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B9CF607E-3032-4F81-A57F-FC879B27AD4B}">
          <x14:formula1>
            <xm:f>'Liste déroulante'!$A:$A</xm:f>
          </x14:formula1>
          <xm:sqref>H2:H1048576 I7:I1048576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6157E-18E8-494A-83B2-179E2E78FBEA}">
  <dimension ref="A1:A55"/>
  <sheetViews>
    <sheetView workbookViewId="0"/>
  </sheetViews>
  <sheetFormatPr baseColWidth="10" defaultRowHeight="14.4" x14ac:dyDescent="0.3"/>
  <sheetData>
    <row r="1" spans="1:1" x14ac:dyDescent="0.3">
      <c r="A1" s="104" t="s">
        <v>277</v>
      </c>
    </row>
    <row r="3" spans="1:1" x14ac:dyDescent="0.3">
      <c r="A3" t="s">
        <v>278</v>
      </c>
    </row>
    <row r="4" spans="1:1" x14ac:dyDescent="0.3">
      <c r="A4" t="s">
        <v>279</v>
      </c>
    </row>
    <row r="6" spans="1:1" x14ac:dyDescent="0.3">
      <c r="A6" t="s">
        <v>280</v>
      </c>
    </row>
    <row r="7" spans="1:1" x14ac:dyDescent="0.3">
      <c r="A7" t="s">
        <v>281</v>
      </c>
    </row>
    <row r="9" spans="1:1" x14ac:dyDescent="0.3">
      <c r="A9" t="s">
        <v>282</v>
      </c>
    </row>
    <row r="10" spans="1:1" x14ac:dyDescent="0.3">
      <c r="A10" t="s">
        <v>283</v>
      </c>
    </row>
    <row r="11" spans="1:1" x14ac:dyDescent="0.3">
      <c r="A11" t="s">
        <v>284</v>
      </c>
    </row>
    <row r="12" spans="1:1" x14ac:dyDescent="0.3">
      <c r="A12" t="s">
        <v>285</v>
      </c>
    </row>
    <row r="13" spans="1:1" x14ac:dyDescent="0.3">
      <c r="A13" t="s">
        <v>286</v>
      </c>
    </row>
    <row r="14" spans="1:1" x14ac:dyDescent="0.3">
      <c r="A14" t="s">
        <v>287</v>
      </c>
    </row>
    <row r="15" spans="1:1" x14ac:dyDescent="0.3">
      <c r="A15" t="s">
        <v>288</v>
      </c>
    </row>
    <row r="16" spans="1:1" x14ac:dyDescent="0.3">
      <c r="A16" t="s">
        <v>289</v>
      </c>
    </row>
    <row r="18" spans="1:1" x14ac:dyDescent="0.3">
      <c r="A18" t="s">
        <v>290</v>
      </c>
    </row>
    <row r="21" spans="1:1" x14ac:dyDescent="0.3">
      <c r="A21" s="104" t="s">
        <v>291</v>
      </c>
    </row>
    <row r="22" spans="1:1" x14ac:dyDescent="0.3">
      <c r="A22" t="s">
        <v>292</v>
      </c>
    </row>
    <row r="23" spans="1:1" x14ac:dyDescent="0.3">
      <c r="A23" t="s">
        <v>293</v>
      </c>
    </row>
    <row r="25" spans="1:1" x14ac:dyDescent="0.3">
      <c r="A25" t="s">
        <v>294</v>
      </c>
    </row>
    <row r="26" spans="1:1" x14ac:dyDescent="0.3">
      <c r="A26" t="s">
        <v>295</v>
      </c>
    </row>
    <row r="28" spans="1:1" x14ac:dyDescent="0.3">
      <c r="A28" t="s">
        <v>296</v>
      </c>
    </row>
    <row r="29" spans="1:1" x14ac:dyDescent="0.3">
      <c r="A29" t="s">
        <v>297</v>
      </c>
    </row>
    <row r="30" spans="1:1" x14ac:dyDescent="0.3">
      <c r="A30" t="s">
        <v>298</v>
      </c>
    </row>
    <row r="31" spans="1:1" x14ac:dyDescent="0.3">
      <c r="A31" t="s">
        <v>299</v>
      </c>
    </row>
    <row r="32" spans="1:1" x14ac:dyDescent="0.3">
      <c r="A32" t="s">
        <v>300</v>
      </c>
    </row>
    <row r="33" spans="1:1" x14ac:dyDescent="0.3">
      <c r="A33" t="s">
        <v>301</v>
      </c>
    </row>
    <row r="34" spans="1:1" x14ac:dyDescent="0.3">
      <c r="A34" t="s">
        <v>302</v>
      </c>
    </row>
    <row r="35" spans="1:1" x14ac:dyDescent="0.3">
      <c r="A35" t="s">
        <v>303</v>
      </c>
    </row>
    <row r="37" spans="1:1" x14ac:dyDescent="0.3">
      <c r="A37" t="s">
        <v>304</v>
      </c>
    </row>
    <row r="39" spans="1:1" x14ac:dyDescent="0.3">
      <c r="A39" s="104" t="s">
        <v>305</v>
      </c>
    </row>
    <row r="40" spans="1:1" x14ac:dyDescent="0.3">
      <c r="A40" t="s">
        <v>306</v>
      </c>
    </row>
    <row r="43" spans="1:1" x14ac:dyDescent="0.3">
      <c r="A43" t="s">
        <v>307</v>
      </c>
    </row>
    <row r="44" spans="1:1" x14ac:dyDescent="0.3">
      <c r="A44" t="s">
        <v>308</v>
      </c>
    </row>
    <row r="46" spans="1:1" x14ac:dyDescent="0.3">
      <c r="A46" t="s">
        <v>309</v>
      </c>
    </row>
    <row r="47" spans="1:1" x14ac:dyDescent="0.3">
      <c r="A47" t="s">
        <v>310</v>
      </c>
    </row>
    <row r="48" spans="1:1" x14ac:dyDescent="0.3">
      <c r="A48" t="s">
        <v>311</v>
      </c>
    </row>
    <row r="49" spans="1:1" x14ac:dyDescent="0.3">
      <c r="A49" t="s">
        <v>312</v>
      </c>
    </row>
    <row r="50" spans="1:1" x14ac:dyDescent="0.3">
      <c r="A50" t="s">
        <v>313</v>
      </c>
    </row>
    <row r="51" spans="1:1" x14ac:dyDescent="0.3">
      <c r="A51" t="s">
        <v>314</v>
      </c>
    </row>
    <row r="52" spans="1:1" x14ac:dyDescent="0.3">
      <c r="A52" t="s">
        <v>315</v>
      </c>
    </row>
    <row r="53" spans="1:1" x14ac:dyDescent="0.3">
      <c r="A53" t="s">
        <v>316</v>
      </c>
    </row>
    <row r="55" spans="1:1" x14ac:dyDescent="0.3">
      <c r="A55" t="s">
        <v>317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7d4f5853-8b4c-47e2-b771-1bc736a61569" xsi:nil="true"/>
    <lcf76f155ced4ddcb4097134ff3c332f xmlns="7d4f5853-8b4c-47e2-b771-1bc736a61569">
      <Terms xmlns="http://schemas.microsoft.com/office/infopath/2007/PartnerControls"/>
    </lcf76f155ced4ddcb4097134ff3c332f>
    <TaxCatchAll xmlns="9626d707-6099-420f-888d-087cb9a41a5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9AB088FC512C64AB67ED30F1F496889" ma:contentTypeVersion="20" ma:contentTypeDescription="Crée un document." ma:contentTypeScope="" ma:versionID="8cb96b68d78e928752f765f954e1b6bd">
  <xsd:schema xmlns:xsd="http://www.w3.org/2001/XMLSchema" xmlns:xs="http://www.w3.org/2001/XMLSchema" xmlns:p="http://schemas.microsoft.com/office/2006/metadata/properties" xmlns:ns2="7d4f5853-8b4c-47e2-b771-1bc736a61569" xmlns:ns3="9626d707-6099-420f-888d-087cb9a41a5d" targetNamespace="http://schemas.microsoft.com/office/2006/metadata/properties" ma:root="true" ma:fieldsID="7d0fb2861c5d79c1c40e673f4e76ec25" ns2:_="" ns3:_="">
    <xsd:import namespace="7d4f5853-8b4c-47e2-b771-1bc736a61569"/>
    <xsd:import namespace="9626d707-6099-420f-888d-087cb9a41a5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Flow_SignoffStatu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4f5853-8b4c-47e2-b771-1bc736a615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Flow_SignoffStatus" ma:index="12" nillable="true" ma:displayName="État de validation" ma:internalName="_x00c9_tat_x0020_de_x0020_validation">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Balises d’images" ma:readOnly="false" ma:fieldId="{5cf76f15-5ced-4ddc-b409-7134ff3c332f}" ma:taxonomyMulti="true" ma:sspId="2abc1c21-4a7f-4c30-8123-399536afaca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26d707-6099-420f-888d-087cb9a41a5d"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24" nillable="true" ma:displayName="Taxonomy Catch All Column" ma:hidden="true" ma:list="{51bda9ea-027a-43fb-b1e5-9bf2c388596c}" ma:internalName="TaxCatchAll" ma:showField="CatchAllData" ma:web="9626d707-6099-420f-888d-087cb9a41a5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3CFC60-D5DD-4232-A6D0-9D46275AAA81}">
  <ds:schemaRefs>
    <ds:schemaRef ds:uri="http://schemas.microsoft.com/office/2006/metadata/properties"/>
    <ds:schemaRef ds:uri="http://schemas.microsoft.com/office/infopath/2007/PartnerControls"/>
    <ds:schemaRef ds:uri="7d4f5853-8b4c-47e2-b771-1bc736a61569"/>
    <ds:schemaRef ds:uri="9626d707-6099-420f-888d-087cb9a41a5d"/>
  </ds:schemaRefs>
</ds:datastoreItem>
</file>

<file path=customXml/itemProps2.xml><?xml version="1.0" encoding="utf-8"?>
<ds:datastoreItem xmlns:ds="http://schemas.openxmlformats.org/officeDocument/2006/customXml" ds:itemID="{BA8C6B7D-229E-4EFE-AEEC-ED90292B8420}">
  <ds:schemaRefs>
    <ds:schemaRef ds:uri="http://schemas.microsoft.com/sharepoint/v3/contenttype/forms"/>
  </ds:schemaRefs>
</ds:datastoreItem>
</file>

<file path=customXml/itemProps3.xml><?xml version="1.0" encoding="utf-8"?>
<ds:datastoreItem xmlns:ds="http://schemas.openxmlformats.org/officeDocument/2006/customXml" ds:itemID="{1B86FDF6-7AEA-4DA8-A956-5AA8341E64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4f5853-8b4c-47e2-b771-1bc736a61569"/>
    <ds:schemaRef ds:uri="9626d707-6099-420f-888d-087cb9a41a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10</vt:i4>
      </vt:variant>
    </vt:vector>
  </HeadingPairs>
  <TitlesOfParts>
    <vt:vector size="10" baseType="lpstr">
      <vt:lpstr>Infos tournois</vt:lpstr>
      <vt:lpstr>Nbre de match (1) - A vérifier</vt:lpstr>
      <vt:lpstr>Nbre match (2)</vt:lpstr>
      <vt:lpstr>Nbre match (détails)</vt:lpstr>
      <vt:lpstr>Liste déroulante</vt:lpstr>
      <vt:lpstr>Avant</vt:lpstr>
      <vt:lpstr>Pendant</vt:lpstr>
      <vt:lpstr>Après</vt:lpstr>
      <vt:lpstr>Exemple comm joueurs</vt:lpstr>
      <vt:lpstr>Nombre de matches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Michaël Petre</dc:creator>
  <cp:keywords/>
  <dc:description/>
  <cp:lastModifiedBy>Michaël Petre</cp:lastModifiedBy>
  <cp:revision/>
  <dcterms:created xsi:type="dcterms:W3CDTF">2022-05-04T09:20:58Z</dcterms:created>
  <dcterms:modified xsi:type="dcterms:W3CDTF">2026-04-27T15:04:32Z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0x01010059AB088FC512C64AB67ED30F1F496889</vt:lpwstr>
  </property>
  <property fmtid="{D5CDD505-2E9C-101B-9397-08002B2CF9AE}" pid="3" name="MediaServiceImageTags">
    <vt:lpwstr/>
  </property>
</Properties>
</file>